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Цены\Авангард - Жилой дом - Кровля\"/>
    </mc:Choice>
  </mc:AlternateContent>
  <bookViews>
    <workbookView xWindow="0" yWindow="122" windowWidth="19318" windowHeight="10734"/>
  </bookViews>
  <sheets>
    <sheet name="Смета" sheetId="6" r:id="rId1"/>
    <sheet name="Материалы" sheetId="7" r:id="rId2"/>
  </sheets>
  <definedNames>
    <definedName name="_xlnm._FilterDatabase" localSheetId="0" hidden="1">Смета!$B$20:$U$300</definedName>
    <definedName name="АБВ">Смета!$J$20:$O$69</definedName>
    <definedName name="_xlnm.Print_Titles" localSheetId="0">Смета!$20:$20</definedName>
    <definedName name="_xlnm.Print_Area" localSheetId="0">Смета!$B$20:$O$20</definedName>
  </definedNames>
  <calcPr calcId="152511"/>
  <pivotCaches>
    <pivotCache cacheId="0" r:id="rId3"/>
  </pivotCaches>
</workbook>
</file>

<file path=xl/calcChain.xml><?xml version="1.0" encoding="utf-8"?>
<calcChain xmlns="http://schemas.openxmlformats.org/spreadsheetml/2006/main">
  <c r="Q23" i="6" l="1"/>
  <c r="R23" i="6"/>
  <c r="S23" i="6"/>
  <c r="T23" i="6"/>
  <c r="P24" i="6"/>
  <c r="Q24" i="6"/>
  <c r="R24" i="6"/>
  <c r="S24" i="6"/>
  <c r="T24" i="6"/>
  <c r="P25" i="6"/>
  <c r="Q25" i="6"/>
  <c r="R25" i="6"/>
  <c r="S25" i="6"/>
  <c r="T25" i="6"/>
  <c r="P28" i="6"/>
  <c r="Q28" i="6"/>
  <c r="R28" i="6"/>
  <c r="S28" i="6"/>
  <c r="T28" i="6"/>
  <c r="Q33" i="6"/>
  <c r="R33" i="6"/>
  <c r="S33" i="6"/>
  <c r="T33" i="6"/>
  <c r="P34" i="6"/>
  <c r="Q34" i="6"/>
  <c r="R34" i="6"/>
  <c r="S34" i="6"/>
  <c r="T34" i="6"/>
  <c r="Q37" i="6"/>
  <c r="R37" i="6"/>
  <c r="S37" i="6"/>
  <c r="T37" i="6"/>
  <c r="P38" i="6"/>
  <c r="Q38" i="6"/>
  <c r="R38" i="6"/>
  <c r="S38" i="6"/>
  <c r="T38" i="6"/>
  <c r="P42" i="6"/>
  <c r="Q43" i="6"/>
  <c r="R43" i="6"/>
  <c r="S43" i="6"/>
  <c r="T43" i="6"/>
  <c r="P44" i="6"/>
  <c r="Q44" i="6"/>
  <c r="R44" i="6"/>
  <c r="S44" i="6"/>
  <c r="T44" i="6"/>
  <c r="P45" i="6"/>
  <c r="Q45" i="6"/>
  <c r="R45" i="6"/>
  <c r="S45" i="6"/>
  <c r="T45" i="6"/>
  <c r="P48" i="6"/>
  <c r="Q48" i="6"/>
  <c r="R48" i="6"/>
  <c r="S48" i="6"/>
  <c r="T48" i="6"/>
  <c r="Q53" i="6"/>
  <c r="R53" i="6"/>
  <c r="S53" i="6"/>
  <c r="T53" i="6"/>
  <c r="P54" i="6"/>
  <c r="Q54" i="6"/>
  <c r="R54" i="6"/>
  <c r="S54" i="6"/>
  <c r="T54" i="6"/>
  <c r="Q57" i="6"/>
  <c r="R57" i="6"/>
  <c r="S57" i="6"/>
  <c r="T57" i="6"/>
  <c r="P58" i="6"/>
  <c r="Q58" i="6"/>
  <c r="R58" i="6"/>
  <c r="S58" i="6"/>
  <c r="T58" i="6"/>
  <c r="P63" i="6"/>
  <c r="Q63" i="6"/>
  <c r="R63" i="6"/>
  <c r="S63" i="6"/>
  <c r="T63" i="6"/>
  <c r="P64" i="6"/>
  <c r="Q64" i="6"/>
  <c r="R64" i="6"/>
  <c r="S64" i="6"/>
  <c r="T64" i="6"/>
  <c r="P65" i="6"/>
  <c r="Q65" i="6"/>
  <c r="R65" i="6"/>
  <c r="S65" i="6"/>
  <c r="T65" i="6"/>
  <c r="P66" i="6"/>
  <c r="Q66" i="6"/>
  <c r="R66" i="6"/>
  <c r="S66" i="6"/>
  <c r="T66" i="6"/>
  <c r="P67" i="6"/>
  <c r="Q67" i="6"/>
  <c r="R67" i="6"/>
  <c r="S67" i="6"/>
  <c r="T67" i="6"/>
  <c r="P69" i="6"/>
  <c r="P70" i="6"/>
  <c r="Q70" i="6"/>
  <c r="R70" i="6"/>
  <c r="S70" i="6"/>
  <c r="T70" i="6"/>
  <c r="P71" i="6"/>
  <c r="Q71" i="6"/>
  <c r="R71" i="6"/>
  <c r="S71" i="6"/>
  <c r="T71" i="6"/>
  <c r="P72" i="6"/>
  <c r="Q72" i="6"/>
  <c r="R72" i="6"/>
  <c r="S72" i="6"/>
  <c r="T72" i="6"/>
  <c r="P73" i="6"/>
  <c r="Q73" i="6"/>
  <c r="R73" i="6"/>
  <c r="S73" i="6"/>
  <c r="T73" i="6"/>
  <c r="P74" i="6"/>
  <c r="Q74" i="6"/>
  <c r="R74" i="6"/>
  <c r="S74" i="6"/>
  <c r="T74" i="6"/>
  <c r="P75" i="6"/>
  <c r="Q75" i="6"/>
  <c r="R75" i="6"/>
  <c r="S75" i="6"/>
  <c r="T75" i="6"/>
  <c r="P76" i="6"/>
  <c r="Q76" i="6"/>
  <c r="R76" i="6"/>
  <c r="S76" i="6"/>
  <c r="T76" i="6"/>
  <c r="P77" i="6"/>
  <c r="Q77" i="6"/>
  <c r="R77" i="6"/>
  <c r="S77" i="6"/>
  <c r="T77" i="6"/>
  <c r="P78" i="6"/>
  <c r="Q78" i="6"/>
  <c r="R78" i="6"/>
  <c r="S78" i="6"/>
  <c r="T78" i="6"/>
  <c r="P79" i="6"/>
  <c r="Q79" i="6"/>
  <c r="R79" i="6"/>
  <c r="S79" i="6"/>
  <c r="T79" i="6"/>
  <c r="P80" i="6"/>
  <c r="Q80" i="6"/>
  <c r="R80" i="6"/>
  <c r="S80" i="6"/>
  <c r="T80" i="6"/>
  <c r="P81" i="6"/>
  <c r="Q81" i="6"/>
  <c r="R81" i="6"/>
  <c r="S81" i="6"/>
  <c r="T81" i="6"/>
  <c r="P82" i="6"/>
  <c r="Q82" i="6"/>
  <c r="R82" i="6"/>
  <c r="S82" i="6"/>
  <c r="T82" i="6"/>
  <c r="P83" i="6"/>
  <c r="Q83" i="6"/>
  <c r="R83" i="6"/>
  <c r="S83" i="6"/>
  <c r="T83" i="6"/>
  <c r="P84" i="6"/>
  <c r="Q84" i="6"/>
  <c r="R84" i="6"/>
  <c r="S84" i="6"/>
  <c r="T84" i="6"/>
  <c r="P85" i="6"/>
  <c r="Q85" i="6"/>
  <c r="R85" i="6"/>
  <c r="S85" i="6"/>
  <c r="T85" i="6"/>
  <c r="P86" i="6"/>
  <c r="Q86" i="6"/>
  <c r="R86" i="6"/>
  <c r="S86" i="6"/>
  <c r="T86" i="6"/>
  <c r="P87" i="6"/>
  <c r="Q87" i="6"/>
  <c r="R87" i="6"/>
  <c r="S87" i="6"/>
  <c r="T87" i="6"/>
  <c r="P88" i="6"/>
  <c r="Q88" i="6"/>
  <c r="R88" i="6"/>
  <c r="S88" i="6"/>
  <c r="T88" i="6"/>
  <c r="P89" i="6"/>
  <c r="Q89" i="6"/>
  <c r="R89" i="6"/>
  <c r="S89" i="6"/>
  <c r="T89" i="6"/>
  <c r="P90" i="6"/>
  <c r="Q90" i="6"/>
  <c r="R90" i="6"/>
  <c r="S90" i="6"/>
  <c r="T90" i="6"/>
  <c r="P91" i="6"/>
  <c r="Q91" i="6"/>
  <c r="R91" i="6"/>
  <c r="S91" i="6"/>
  <c r="T91" i="6"/>
  <c r="P92" i="6"/>
  <c r="Q92" i="6"/>
  <c r="R92" i="6"/>
  <c r="S92" i="6"/>
  <c r="T92" i="6"/>
  <c r="P93" i="6"/>
  <c r="Q93" i="6"/>
  <c r="R93" i="6"/>
  <c r="S93" i="6"/>
  <c r="T93" i="6"/>
  <c r="P94" i="6"/>
  <c r="Q94" i="6"/>
  <c r="R94" i="6"/>
  <c r="S94" i="6"/>
  <c r="T94" i="6"/>
  <c r="P95" i="6"/>
  <c r="Q95" i="6"/>
  <c r="R95" i="6"/>
  <c r="S95" i="6"/>
  <c r="T95" i="6"/>
  <c r="P96" i="6"/>
  <c r="Q96" i="6"/>
  <c r="R96" i="6"/>
  <c r="S96" i="6"/>
  <c r="T96" i="6"/>
  <c r="P97" i="6"/>
  <c r="Q97" i="6"/>
  <c r="R97" i="6"/>
  <c r="S97" i="6"/>
  <c r="T97" i="6"/>
  <c r="P98" i="6"/>
  <c r="Q98" i="6"/>
  <c r="R98" i="6"/>
  <c r="S98" i="6"/>
  <c r="T98" i="6"/>
  <c r="P99" i="6"/>
  <c r="Q99" i="6"/>
  <c r="R99" i="6"/>
  <c r="S99" i="6"/>
  <c r="T99" i="6"/>
  <c r="P100" i="6"/>
  <c r="Q100" i="6"/>
  <c r="R100" i="6"/>
  <c r="S100" i="6"/>
  <c r="T100" i="6"/>
  <c r="P101" i="6"/>
  <c r="Q101" i="6"/>
  <c r="R101" i="6"/>
  <c r="S101" i="6"/>
  <c r="T101" i="6"/>
  <c r="P102" i="6"/>
  <c r="Q102" i="6"/>
  <c r="R102" i="6"/>
  <c r="S102" i="6"/>
  <c r="T102" i="6"/>
  <c r="P103" i="6"/>
  <c r="Q103" i="6"/>
  <c r="R103" i="6"/>
  <c r="S103" i="6"/>
  <c r="T103" i="6"/>
  <c r="P104" i="6"/>
  <c r="Q104" i="6"/>
  <c r="R104" i="6"/>
  <c r="S104" i="6"/>
  <c r="T104" i="6"/>
  <c r="P105" i="6"/>
  <c r="Q105" i="6"/>
  <c r="R105" i="6"/>
  <c r="S105" i="6"/>
  <c r="T105" i="6"/>
  <c r="P106" i="6"/>
  <c r="Q106" i="6"/>
  <c r="R106" i="6"/>
  <c r="S106" i="6"/>
  <c r="T106" i="6"/>
  <c r="P107" i="6"/>
  <c r="Q107" i="6"/>
  <c r="R107" i="6"/>
  <c r="S107" i="6"/>
  <c r="T107" i="6"/>
  <c r="P108" i="6"/>
  <c r="Q108" i="6"/>
  <c r="R108" i="6"/>
  <c r="S108" i="6"/>
  <c r="T108" i="6"/>
  <c r="P109" i="6"/>
  <c r="Q109" i="6"/>
  <c r="R109" i="6"/>
  <c r="S109" i="6"/>
  <c r="T109" i="6"/>
  <c r="P110" i="6"/>
  <c r="Q110" i="6"/>
  <c r="R110" i="6"/>
  <c r="S110" i="6"/>
  <c r="T110" i="6"/>
  <c r="P111" i="6"/>
  <c r="Q111" i="6"/>
  <c r="R111" i="6"/>
  <c r="S111" i="6"/>
  <c r="T111" i="6"/>
  <c r="P112" i="6"/>
  <c r="Q112" i="6"/>
  <c r="R112" i="6"/>
  <c r="S112" i="6"/>
  <c r="T112" i="6"/>
  <c r="P113" i="6"/>
  <c r="Q113" i="6"/>
  <c r="R113" i="6"/>
  <c r="S113" i="6"/>
  <c r="T113" i="6"/>
  <c r="P114" i="6"/>
  <c r="Q114" i="6"/>
  <c r="R114" i="6"/>
  <c r="S114" i="6"/>
  <c r="T114" i="6"/>
  <c r="P115" i="6"/>
  <c r="Q115" i="6"/>
  <c r="R115" i="6"/>
  <c r="S115" i="6"/>
  <c r="T115" i="6"/>
  <c r="P116" i="6"/>
  <c r="Q116" i="6"/>
  <c r="R116" i="6"/>
  <c r="S116" i="6"/>
  <c r="T116" i="6"/>
  <c r="P117" i="6"/>
  <c r="Q117" i="6"/>
  <c r="R117" i="6"/>
  <c r="S117" i="6"/>
  <c r="T117" i="6"/>
  <c r="P118" i="6"/>
  <c r="Q118" i="6"/>
  <c r="R118" i="6"/>
  <c r="S118" i="6"/>
  <c r="T118" i="6"/>
  <c r="P119" i="6"/>
  <c r="Q119" i="6"/>
  <c r="R119" i="6"/>
  <c r="S119" i="6"/>
  <c r="T119" i="6"/>
  <c r="P120" i="6"/>
  <c r="Q120" i="6"/>
  <c r="R120" i="6"/>
  <c r="S120" i="6"/>
  <c r="T120" i="6"/>
  <c r="P121" i="6"/>
  <c r="Q121" i="6"/>
  <c r="R121" i="6"/>
  <c r="S121" i="6"/>
  <c r="T121" i="6"/>
  <c r="P122" i="6"/>
  <c r="Q122" i="6"/>
  <c r="R122" i="6"/>
  <c r="S122" i="6"/>
  <c r="T122" i="6"/>
  <c r="P123" i="6"/>
  <c r="Q123" i="6"/>
  <c r="R123" i="6"/>
  <c r="S123" i="6"/>
  <c r="T123" i="6"/>
  <c r="P124" i="6"/>
  <c r="Q124" i="6"/>
  <c r="R124" i="6"/>
  <c r="S124" i="6"/>
  <c r="T124" i="6"/>
  <c r="P125" i="6"/>
  <c r="Q125" i="6"/>
  <c r="R125" i="6"/>
  <c r="S125" i="6"/>
  <c r="T125" i="6"/>
  <c r="P126" i="6"/>
  <c r="Q126" i="6"/>
  <c r="R126" i="6"/>
  <c r="S126" i="6"/>
  <c r="T126" i="6"/>
  <c r="P127" i="6"/>
  <c r="Q127" i="6"/>
  <c r="R127" i="6"/>
  <c r="S127" i="6"/>
  <c r="T127" i="6"/>
  <c r="P128" i="6"/>
  <c r="Q128" i="6"/>
  <c r="R128" i="6"/>
  <c r="S128" i="6"/>
  <c r="T128" i="6"/>
  <c r="P129" i="6"/>
  <c r="Q129" i="6"/>
  <c r="R129" i="6"/>
  <c r="S129" i="6"/>
  <c r="T129" i="6"/>
  <c r="P130" i="6"/>
  <c r="Q130" i="6"/>
  <c r="R130" i="6"/>
  <c r="S130" i="6"/>
  <c r="T130" i="6"/>
  <c r="P131" i="6"/>
  <c r="Q131" i="6"/>
  <c r="R131" i="6"/>
  <c r="S131" i="6"/>
  <c r="T131" i="6"/>
  <c r="P132" i="6"/>
  <c r="Q132" i="6"/>
  <c r="R132" i="6"/>
  <c r="S132" i="6"/>
  <c r="T132" i="6"/>
  <c r="P133" i="6"/>
  <c r="Q133" i="6"/>
  <c r="R133" i="6"/>
  <c r="S133" i="6"/>
  <c r="T133" i="6"/>
  <c r="P134" i="6"/>
  <c r="Q134" i="6"/>
  <c r="R134" i="6"/>
  <c r="S134" i="6"/>
  <c r="T134" i="6"/>
  <c r="P135" i="6"/>
  <c r="Q135" i="6"/>
  <c r="R135" i="6"/>
  <c r="S135" i="6"/>
  <c r="T135" i="6"/>
  <c r="P136" i="6"/>
  <c r="Q136" i="6"/>
  <c r="R136" i="6"/>
  <c r="S136" i="6"/>
  <c r="T136" i="6"/>
  <c r="P137" i="6"/>
  <c r="Q137" i="6"/>
  <c r="R137" i="6"/>
  <c r="S137" i="6"/>
  <c r="T137" i="6"/>
  <c r="P138" i="6"/>
  <c r="Q138" i="6"/>
  <c r="R138" i="6"/>
  <c r="S138" i="6"/>
  <c r="T138" i="6"/>
  <c r="P139" i="6"/>
  <c r="Q139" i="6"/>
  <c r="R139" i="6"/>
  <c r="S139" i="6"/>
  <c r="T139" i="6"/>
  <c r="P140" i="6"/>
  <c r="Q140" i="6"/>
  <c r="R140" i="6"/>
  <c r="S140" i="6"/>
  <c r="T140" i="6"/>
  <c r="P141" i="6"/>
  <c r="Q141" i="6"/>
  <c r="R141" i="6"/>
  <c r="S141" i="6"/>
  <c r="T141" i="6"/>
  <c r="P142" i="6"/>
  <c r="Q142" i="6"/>
  <c r="R142" i="6"/>
  <c r="S142" i="6"/>
  <c r="T142" i="6"/>
  <c r="P143" i="6"/>
  <c r="Q143" i="6"/>
  <c r="R143" i="6"/>
  <c r="S143" i="6"/>
  <c r="T143" i="6"/>
  <c r="P144" i="6"/>
  <c r="Q144" i="6"/>
  <c r="R144" i="6"/>
  <c r="S144" i="6"/>
  <c r="T144" i="6"/>
  <c r="P145" i="6"/>
  <c r="Q145" i="6"/>
  <c r="R145" i="6"/>
  <c r="S145" i="6"/>
  <c r="T145" i="6"/>
  <c r="P146" i="6"/>
  <c r="Q146" i="6"/>
  <c r="R146" i="6"/>
  <c r="S146" i="6"/>
  <c r="T146" i="6"/>
  <c r="P147" i="6"/>
  <c r="Q147" i="6"/>
  <c r="R147" i="6"/>
  <c r="S147" i="6"/>
  <c r="T147" i="6"/>
  <c r="P148" i="6"/>
  <c r="Q148" i="6"/>
  <c r="R148" i="6"/>
  <c r="S148" i="6"/>
  <c r="T148" i="6"/>
  <c r="P149" i="6"/>
  <c r="Q149" i="6"/>
  <c r="R149" i="6"/>
  <c r="S149" i="6"/>
  <c r="T149" i="6"/>
  <c r="P150" i="6"/>
  <c r="Q150" i="6"/>
  <c r="R150" i="6"/>
  <c r="S150" i="6"/>
  <c r="T150" i="6"/>
  <c r="P151" i="6"/>
  <c r="Q151" i="6"/>
  <c r="R151" i="6"/>
  <c r="S151" i="6"/>
  <c r="T151" i="6"/>
  <c r="P152" i="6"/>
  <c r="Q152" i="6"/>
  <c r="R152" i="6"/>
  <c r="S152" i="6"/>
  <c r="T152" i="6"/>
  <c r="P153" i="6"/>
  <c r="Q153" i="6"/>
  <c r="R153" i="6"/>
  <c r="S153" i="6"/>
  <c r="T153" i="6"/>
  <c r="P154" i="6"/>
  <c r="Q154" i="6"/>
  <c r="R154" i="6"/>
  <c r="S154" i="6"/>
  <c r="T154" i="6"/>
  <c r="P155" i="6"/>
  <c r="Q155" i="6"/>
  <c r="R155" i="6"/>
  <c r="S155" i="6"/>
  <c r="T155" i="6"/>
  <c r="P156" i="6"/>
  <c r="Q156" i="6"/>
  <c r="R156" i="6"/>
  <c r="S156" i="6"/>
  <c r="T156" i="6"/>
  <c r="P157" i="6"/>
  <c r="Q157" i="6"/>
  <c r="R157" i="6"/>
  <c r="S157" i="6"/>
  <c r="T157" i="6"/>
  <c r="P158" i="6"/>
  <c r="Q158" i="6"/>
  <c r="R158" i="6"/>
  <c r="S158" i="6"/>
  <c r="T158" i="6"/>
  <c r="P159" i="6"/>
  <c r="Q159" i="6"/>
  <c r="R159" i="6"/>
  <c r="S159" i="6"/>
  <c r="T159" i="6"/>
  <c r="P160" i="6"/>
  <c r="Q160" i="6"/>
  <c r="R160" i="6"/>
  <c r="S160" i="6"/>
  <c r="T160" i="6"/>
  <c r="P161" i="6"/>
  <c r="Q161" i="6"/>
  <c r="R161" i="6"/>
  <c r="S161" i="6"/>
  <c r="T161" i="6"/>
  <c r="P162" i="6"/>
  <c r="Q162" i="6"/>
  <c r="R162" i="6"/>
  <c r="S162" i="6"/>
  <c r="T162" i="6"/>
  <c r="P163" i="6"/>
  <c r="Q163" i="6"/>
  <c r="R163" i="6"/>
  <c r="S163" i="6"/>
  <c r="T163" i="6"/>
  <c r="P164" i="6"/>
  <c r="Q164" i="6"/>
  <c r="R164" i="6"/>
  <c r="S164" i="6"/>
  <c r="T164" i="6"/>
  <c r="P165" i="6"/>
  <c r="Q165" i="6"/>
  <c r="R165" i="6"/>
  <c r="S165" i="6"/>
  <c r="T165" i="6"/>
  <c r="P166" i="6"/>
  <c r="Q166" i="6"/>
  <c r="R166" i="6"/>
  <c r="S166" i="6"/>
  <c r="T166" i="6"/>
  <c r="P167" i="6"/>
  <c r="Q167" i="6"/>
  <c r="R167" i="6"/>
  <c r="S167" i="6"/>
  <c r="T167" i="6"/>
  <c r="P168" i="6"/>
  <c r="Q168" i="6"/>
  <c r="R168" i="6"/>
  <c r="S168" i="6"/>
  <c r="T168" i="6"/>
  <c r="P169" i="6"/>
  <c r="Q169" i="6"/>
  <c r="R169" i="6"/>
  <c r="S169" i="6"/>
  <c r="T169" i="6"/>
  <c r="P170" i="6"/>
  <c r="Q170" i="6"/>
  <c r="R170" i="6"/>
  <c r="S170" i="6"/>
  <c r="T170" i="6"/>
  <c r="P171" i="6"/>
  <c r="Q171" i="6"/>
  <c r="R171" i="6"/>
  <c r="S171" i="6"/>
  <c r="T171" i="6"/>
  <c r="P172" i="6"/>
  <c r="Q172" i="6"/>
  <c r="R172" i="6"/>
  <c r="S172" i="6"/>
  <c r="T172" i="6"/>
  <c r="P173" i="6"/>
  <c r="Q173" i="6"/>
  <c r="R173" i="6"/>
  <c r="S173" i="6"/>
  <c r="T173" i="6"/>
  <c r="P174" i="6"/>
  <c r="Q174" i="6"/>
  <c r="R174" i="6"/>
  <c r="S174" i="6"/>
  <c r="T174" i="6"/>
  <c r="P175" i="6"/>
  <c r="Q175" i="6"/>
  <c r="R175" i="6"/>
  <c r="S175" i="6"/>
  <c r="T175" i="6"/>
  <c r="P176" i="6"/>
  <c r="Q176" i="6"/>
  <c r="R176" i="6"/>
  <c r="S176" i="6"/>
  <c r="T176" i="6"/>
  <c r="P177" i="6"/>
  <c r="Q177" i="6"/>
  <c r="R177" i="6"/>
  <c r="S177" i="6"/>
  <c r="T177" i="6"/>
  <c r="P178" i="6"/>
  <c r="Q178" i="6"/>
  <c r="R178" i="6"/>
  <c r="S178" i="6"/>
  <c r="T178" i="6"/>
  <c r="P179" i="6"/>
  <c r="Q179" i="6"/>
  <c r="R179" i="6"/>
  <c r="S179" i="6"/>
  <c r="T179" i="6"/>
  <c r="P180" i="6"/>
  <c r="Q180" i="6"/>
  <c r="R180" i="6"/>
  <c r="S180" i="6"/>
  <c r="T180" i="6"/>
  <c r="P181" i="6"/>
  <c r="Q181" i="6"/>
  <c r="R181" i="6"/>
  <c r="S181" i="6"/>
  <c r="T181" i="6"/>
  <c r="P182" i="6"/>
  <c r="Q182" i="6"/>
  <c r="R182" i="6"/>
  <c r="S182" i="6"/>
  <c r="T182" i="6"/>
  <c r="P183" i="6"/>
  <c r="Q183" i="6"/>
  <c r="R183" i="6"/>
  <c r="S183" i="6"/>
  <c r="T183" i="6"/>
  <c r="P184" i="6"/>
  <c r="Q184" i="6"/>
  <c r="R184" i="6"/>
  <c r="S184" i="6"/>
  <c r="T184" i="6"/>
  <c r="P185" i="6"/>
  <c r="Q185" i="6"/>
  <c r="R185" i="6"/>
  <c r="S185" i="6"/>
  <c r="T185" i="6"/>
  <c r="P186" i="6"/>
  <c r="Q186" i="6"/>
  <c r="R186" i="6"/>
  <c r="S186" i="6"/>
  <c r="T186" i="6"/>
  <c r="P187" i="6"/>
  <c r="Q187" i="6"/>
  <c r="R187" i="6"/>
  <c r="S187" i="6"/>
  <c r="T187" i="6"/>
  <c r="P188" i="6"/>
  <c r="Q188" i="6"/>
  <c r="R188" i="6"/>
  <c r="S188" i="6"/>
  <c r="T188" i="6"/>
  <c r="P189" i="6"/>
  <c r="Q189" i="6"/>
  <c r="R189" i="6"/>
  <c r="S189" i="6"/>
  <c r="T189" i="6"/>
  <c r="P190" i="6"/>
  <c r="Q190" i="6"/>
  <c r="R190" i="6"/>
  <c r="S190" i="6"/>
  <c r="T190" i="6"/>
  <c r="P191" i="6"/>
  <c r="Q191" i="6"/>
  <c r="R191" i="6"/>
  <c r="S191" i="6"/>
  <c r="T191" i="6"/>
  <c r="P192" i="6"/>
  <c r="Q192" i="6"/>
  <c r="R192" i="6"/>
  <c r="S192" i="6"/>
  <c r="T192" i="6"/>
  <c r="P193" i="6"/>
  <c r="Q193" i="6"/>
  <c r="R193" i="6"/>
  <c r="S193" i="6"/>
  <c r="T193" i="6"/>
  <c r="P194" i="6"/>
  <c r="Q194" i="6"/>
  <c r="R194" i="6"/>
  <c r="S194" i="6"/>
  <c r="T194" i="6"/>
  <c r="P195" i="6"/>
  <c r="Q195" i="6"/>
  <c r="R195" i="6"/>
  <c r="S195" i="6"/>
  <c r="T195" i="6"/>
  <c r="P196" i="6"/>
  <c r="Q196" i="6"/>
  <c r="R196" i="6"/>
  <c r="S196" i="6"/>
  <c r="T196" i="6"/>
  <c r="P197" i="6"/>
  <c r="Q197" i="6"/>
  <c r="R197" i="6"/>
  <c r="S197" i="6"/>
  <c r="T197" i="6"/>
  <c r="P198" i="6"/>
  <c r="Q198" i="6"/>
  <c r="R198" i="6"/>
  <c r="S198" i="6"/>
  <c r="T198" i="6"/>
  <c r="P199" i="6"/>
  <c r="Q199" i="6"/>
  <c r="R199" i="6"/>
  <c r="S199" i="6"/>
  <c r="T199" i="6"/>
  <c r="P200" i="6"/>
  <c r="Q200" i="6"/>
  <c r="R200" i="6"/>
  <c r="S200" i="6"/>
  <c r="T200" i="6"/>
  <c r="P201" i="6"/>
  <c r="Q201" i="6"/>
  <c r="R201" i="6"/>
  <c r="S201" i="6"/>
  <c r="T201" i="6"/>
  <c r="P202" i="6"/>
  <c r="Q202" i="6"/>
  <c r="R202" i="6"/>
  <c r="S202" i="6"/>
  <c r="T202" i="6"/>
  <c r="P203" i="6"/>
  <c r="Q203" i="6"/>
  <c r="R203" i="6"/>
  <c r="S203" i="6"/>
  <c r="T203" i="6"/>
  <c r="P204" i="6"/>
  <c r="Q204" i="6"/>
  <c r="R204" i="6"/>
  <c r="S204" i="6"/>
  <c r="T204" i="6"/>
  <c r="P205" i="6"/>
  <c r="Q205" i="6"/>
  <c r="R205" i="6"/>
  <c r="S205" i="6"/>
  <c r="T205" i="6"/>
  <c r="P206" i="6"/>
  <c r="Q206" i="6"/>
  <c r="R206" i="6"/>
  <c r="S206" i="6"/>
  <c r="T206" i="6"/>
  <c r="P207" i="6"/>
  <c r="Q207" i="6"/>
  <c r="R207" i="6"/>
  <c r="S207" i="6"/>
  <c r="T207" i="6"/>
  <c r="P208" i="6"/>
  <c r="Q208" i="6"/>
  <c r="R208" i="6"/>
  <c r="S208" i="6"/>
  <c r="T208" i="6"/>
  <c r="P209" i="6"/>
  <c r="Q209" i="6"/>
  <c r="R209" i="6"/>
  <c r="S209" i="6"/>
  <c r="T209" i="6"/>
  <c r="P210" i="6"/>
  <c r="Q210" i="6"/>
  <c r="R210" i="6"/>
  <c r="S210" i="6"/>
  <c r="T210" i="6"/>
  <c r="P211" i="6"/>
  <c r="Q211" i="6"/>
  <c r="R211" i="6"/>
  <c r="S211" i="6"/>
  <c r="T211" i="6"/>
  <c r="P212" i="6"/>
  <c r="Q212" i="6"/>
  <c r="R212" i="6"/>
  <c r="S212" i="6"/>
  <c r="T212" i="6"/>
  <c r="P213" i="6"/>
  <c r="Q213" i="6"/>
  <c r="R213" i="6"/>
  <c r="S213" i="6"/>
  <c r="T213" i="6"/>
  <c r="P214" i="6"/>
  <c r="Q214" i="6"/>
  <c r="R214" i="6"/>
  <c r="S214" i="6"/>
  <c r="T214" i="6"/>
  <c r="P215" i="6"/>
  <c r="Q215" i="6"/>
  <c r="R215" i="6"/>
  <c r="S215" i="6"/>
  <c r="T215" i="6"/>
  <c r="P216" i="6"/>
  <c r="Q216" i="6"/>
  <c r="R216" i="6"/>
  <c r="S216" i="6"/>
  <c r="T216" i="6"/>
  <c r="P217" i="6"/>
  <c r="Q217" i="6"/>
  <c r="R217" i="6"/>
  <c r="S217" i="6"/>
  <c r="T217" i="6"/>
  <c r="P218" i="6"/>
  <c r="Q218" i="6"/>
  <c r="R218" i="6"/>
  <c r="S218" i="6"/>
  <c r="T218" i="6"/>
  <c r="P219" i="6"/>
  <c r="Q219" i="6"/>
  <c r="R219" i="6"/>
  <c r="S219" i="6"/>
  <c r="T219" i="6"/>
  <c r="P220" i="6"/>
  <c r="Q220" i="6"/>
  <c r="R220" i="6"/>
  <c r="S220" i="6"/>
  <c r="T220" i="6"/>
  <c r="P221" i="6"/>
  <c r="Q221" i="6"/>
  <c r="R221" i="6"/>
  <c r="S221" i="6"/>
  <c r="T221" i="6"/>
  <c r="P222" i="6"/>
  <c r="Q222" i="6"/>
  <c r="R222" i="6"/>
  <c r="S222" i="6"/>
  <c r="T222" i="6"/>
  <c r="P223" i="6"/>
  <c r="Q223" i="6"/>
  <c r="R223" i="6"/>
  <c r="S223" i="6"/>
  <c r="T223" i="6"/>
  <c r="P224" i="6"/>
  <c r="Q224" i="6"/>
  <c r="R224" i="6"/>
  <c r="S224" i="6"/>
  <c r="T224" i="6"/>
  <c r="P225" i="6"/>
  <c r="Q225" i="6"/>
  <c r="R225" i="6"/>
  <c r="S225" i="6"/>
  <c r="T225" i="6"/>
  <c r="P226" i="6"/>
  <c r="Q226" i="6"/>
  <c r="R226" i="6"/>
  <c r="S226" i="6"/>
  <c r="T226" i="6"/>
  <c r="P227" i="6"/>
  <c r="Q227" i="6"/>
  <c r="R227" i="6"/>
  <c r="S227" i="6"/>
  <c r="T227" i="6"/>
  <c r="P228" i="6"/>
  <c r="Q228" i="6"/>
  <c r="R228" i="6"/>
  <c r="S228" i="6"/>
  <c r="T228" i="6"/>
  <c r="P229" i="6"/>
  <c r="Q229" i="6"/>
  <c r="R229" i="6"/>
  <c r="S229" i="6"/>
  <c r="T229" i="6"/>
  <c r="P230" i="6"/>
  <c r="Q230" i="6"/>
  <c r="R230" i="6"/>
  <c r="S230" i="6"/>
  <c r="T230" i="6"/>
  <c r="P231" i="6"/>
  <c r="Q231" i="6"/>
  <c r="R231" i="6"/>
  <c r="S231" i="6"/>
  <c r="T231" i="6"/>
  <c r="P232" i="6"/>
  <c r="Q232" i="6"/>
  <c r="R232" i="6"/>
  <c r="S232" i="6"/>
  <c r="T232" i="6"/>
  <c r="P233" i="6"/>
  <c r="Q233" i="6"/>
  <c r="R233" i="6"/>
  <c r="S233" i="6"/>
  <c r="T233" i="6"/>
  <c r="P234" i="6"/>
  <c r="Q234" i="6"/>
  <c r="R234" i="6"/>
  <c r="S234" i="6"/>
  <c r="T234" i="6"/>
  <c r="P235" i="6"/>
  <c r="Q235" i="6"/>
  <c r="R235" i="6"/>
  <c r="S235" i="6"/>
  <c r="T235" i="6"/>
  <c r="P236" i="6"/>
  <c r="Q236" i="6"/>
  <c r="R236" i="6"/>
  <c r="S236" i="6"/>
  <c r="T236" i="6"/>
  <c r="P237" i="6"/>
  <c r="Q237" i="6"/>
  <c r="R237" i="6"/>
  <c r="S237" i="6"/>
  <c r="T237" i="6"/>
  <c r="P238" i="6"/>
  <c r="Q238" i="6"/>
  <c r="R238" i="6"/>
  <c r="S238" i="6"/>
  <c r="T238" i="6"/>
  <c r="P239" i="6"/>
  <c r="Q239" i="6"/>
  <c r="R239" i="6"/>
  <c r="S239" i="6"/>
  <c r="T239" i="6"/>
  <c r="P240" i="6"/>
  <c r="Q240" i="6"/>
  <c r="R240" i="6"/>
  <c r="S240" i="6"/>
  <c r="T240" i="6"/>
  <c r="P241" i="6"/>
  <c r="Q241" i="6"/>
  <c r="R241" i="6"/>
  <c r="S241" i="6"/>
  <c r="T241" i="6"/>
  <c r="P242" i="6"/>
  <c r="Q242" i="6"/>
  <c r="R242" i="6"/>
  <c r="S242" i="6"/>
  <c r="T242" i="6"/>
  <c r="P243" i="6"/>
  <c r="Q243" i="6"/>
  <c r="R243" i="6"/>
  <c r="S243" i="6"/>
  <c r="T243" i="6"/>
  <c r="P244" i="6"/>
  <c r="Q244" i="6"/>
  <c r="R244" i="6"/>
  <c r="S244" i="6"/>
  <c r="T244" i="6"/>
  <c r="P245" i="6"/>
  <c r="Q245" i="6"/>
  <c r="R245" i="6"/>
  <c r="S245" i="6"/>
  <c r="T245" i="6"/>
  <c r="P246" i="6"/>
  <c r="Q246" i="6"/>
  <c r="R246" i="6"/>
  <c r="S246" i="6"/>
  <c r="T246" i="6"/>
  <c r="P247" i="6"/>
  <c r="Q247" i="6"/>
  <c r="R247" i="6"/>
  <c r="S247" i="6"/>
  <c r="T247" i="6"/>
  <c r="P248" i="6"/>
  <c r="Q248" i="6"/>
  <c r="R248" i="6"/>
  <c r="S248" i="6"/>
  <c r="T248" i="6"/>
  <c r="P249" i="6"/>
  <c r="Q249" i="6"/>
  <c r="R249" i="6"/>
  <c r="S249" i="6"/>
  <c r="T249" i="6"/>
  <c r="P250" i="6"/>
  <c r="Q250" i="6"/>
  <c r="R250" i="6"/>
  <c r="S250" i="6"/>
  <c r="T250" i="6"/>
  <c r="P251" i="6"/>
  <c r="Q251" i="6"/>
  <c r="R251" i="6"/>
  <c r="S251" i="6"/>
  <c r="T251" i="6"/>
  <c r="P252" i="6"/>
  <c r="Q252" i="6"/>
  <c r="R252" i="6"/>
  <c r="S252" i="6"/>
  <c r="T252" i="6"/>
  <c r="P253" i="6"/>
  <c r="Q253" i="6"/>
  <c r="R253" i="6"/>
  <c r="S253" i="6"/>
  <c r="T253" i="6"/>
  <c r="P254" i="6"/>
  <c r="Q254" i="6"/>
  <c r="R254" i="6"/>
  <c r="S254" i="6"/>
  <c r="T254" i="6"/>
  <c r="P255" i="6"/>
  <c r="Q255" i="6"/>
  <c r="R255" i="6"/>
  <c r="S255" i="6"/>
  <c r="T255" i="6"/>
  <c r="P256" i="6"/>
  <c r="Q256" i="6"/>
  <c r="R256" i="6"/>
  <c r="S256" i="6"/>
  <c r="T256" i="6"/>
  <c r="P257" i="6"/>
  <c r="Q257" i="6"/>
  <c r="R257" i="6"/>
  <c r="S257" i="6"/>
  <c r="T257" i="6"/>
  <c r="P258" i="6"/>
  <c r="Q258" i="6"/>
  <c r="R258" i="6"/>
  <c r="S258" i="6"/>
  <c r="T258" i="6"/>
  <c r="P259" i="6"/>
  <c r="Q259" i="6"/>
  <c r="R259" i="6"/>
  <c r="S259" i="6"/>
  <c r="T259" i="6"/>
  <c r="P260" i="6"/>
  <c r="Q260" i="6"/>
  <c r="R260" i="6"/>
  <c r="S260" i="6"/>
  <c r="T260" i="6"/>
  <c r="P261" i="6"/>
  <c r="Q261" i="6"/>
  <c r="R261" i="6"/>
  <c r="S261" i="6"/>
  <c r="T261" i="6"/>
  <c r="P262" i="6"/>
  <c r="Q262" i="6"/>
  <c r="R262" i="6"/>
  <c r="S262" i="6"/>
  <c r="T262" i="6"/>
  <c r="P263" i="6"/>
  <c r="Q263" i="6"/>
  <c r="R263" i="6"/>
  <c r="S263" i="6"/>
  <c r="T263" i="6"/>
  <c r="P264" i="6"/>
  <c r="Q264" i="6"/>
  <c r="R264" i="6"/>
  <c r="S264" i="6"/>
  <c r="T264" i="6"/>
  <c r="P265" i="6"/>
  <c r="Q265" i="6"/>
  <c r="R265" i="6"/>
  <c r="S265" i="6"/>
  <c r="T265" i="6"/>
  <c r="P266" i="6"/>
  <c r="Q266" i="6"/>
  <c r="R266" i="6"/>
  <c r="S266" i="6"/>
  <c r="T266" i="6"/>
  <c r="P267" i="6"/>
  <c r="Q267" i="6"/>
  <c r="R267" i="6"/>
  <c r="S267" i="6"/>
  <c r="T267" i="6"/>
  <c r="P268" i="6"/>
  <c r="Q268" i="6"/>
  <c r="R268" i="6"/>
  <c r="S268" i="6"/>
  <c r="T268" i="6"/>
  <c r="P269" i="6"/>
  <c r="Q269" i="6"/>
  <c r="R269" i="6"/>
  <c r="S269" i="6"/>
  <c r="T269" i="6"/>
  <c r="P270" i="6"/>
  <c r="Q270" i="6"/>
  <c r="R270" i="6"/>
  <c r="S270" i="6"/>
  <c r="T270" i="6"/>
  <c r="P271" i="6"/>
  <c r="Q271" i="6"/>
  <c r="R271" i="6"/>
  <c r="S271" i="6"/>
  <c r="T271" i="6"/>
  <c r="P272" i="6"/>
  <c r="Q272" i="6"/>
  <c r="R272" i="6"/>
  <c r="S272" i="6"/>
  <c r="T272" i="6"/>
  <c r="P273" i="6"/>
  <c r="Q273" i="6"/>
  <c r="R273" i="6"/>
  <c r="S273" i="6"/>
  <c r="T273" i="6"/>
  <c r="P274" i="6"/>
  <c r="Q274" i="6"/>
  <c r="R274" i="6"/>
  <c r="S274" i="6"/>
  <c r="T274" i="6"/>
  <c r="P275" i="6"/>
  <c r="Q275" i="6"/>
  <c r="R275" i="6"/>
  <c r="S275" i="6"/>
  <c r="T275" i="6"/>
  <c r="P276" i="6"/>
  <c r="Q276" i="6"/>
  <c r="R276" i="6"/>
  <c r="S276" i="6"/>
  <c r="T276" i="6"/>
  <c r="P277" i="6"/>
  <c r="Q277" i="6"/>
  <c r="R277" i="6"/>
  <c r="S277" i="6"/>
  <c r="T277" i="6"/>
  <c r="P278" i="6"/>
  <c r="Q278" i="6"/>
  <c r="R278" i="6"/>
  <c r="S278" i="6"/>
  <c r="T278" i="6"/>
  <c r="P279" i="6"/>
  <c r="Q279" i="6"/>
  <c r="R279" i="6"/>
  <c r="S279" i="6"/>
  <c r="T279" i="6"/>
  <c r="P280" i="6"/>
  <c r="Q280" i="6"/>
  <c r="R280" i="6"/>
  <c r="S280" i="6"/>
  <c r="T280" i="6"/>
  <c r="P281" i="6"/>
  <c r="Q281" i="6"/>
  <c r="R281" i="6"/>
  <c r="S281" i="6"/>
  <c r="T281" i="6"/>
  <c r="P282" i="6"/>
  <c r="Q282" i="6"/>
  <c r="R282" i="6"/>
  <c r="S282" i="6"/>
  <c r="T282" i="6"/>
  <c r="P283" i="6"/>
  <c r="Q283" i="6"/>
  <c r="R283" i="6"/>
  <c r="S283" i="6"/>
  <c r="T283" i="6"/>
  <c r="P284" i="6"/>
  <c r="Q284" i="6"/>
  <c r="R284" i="6"/>
  <c r="S284" i="6"/>
  <c r="T284" i="6"/>
  <c r="P285" i="6"/>
  <c r="Q285" i="6"/>
  <c r="R285" i="6"/>
  <c r="S285" i="6"/>
  <c r="T285" i="6"/>
  <c r="P286" i="6"/>
  <c r="Q286" i="6"/>
  <c r="R286" i="6"/>
  <c r="S286" i="6"/>
  <c r="T286" i="6"/>
  <c r="P287" i="6"/>
  <c r="Q287" i="6"/>
  <c r="R287" i="6"/>
  <c r="S287" i="6"/>
  <c r="T287" i="6"/>
  <c r="P288" i="6"/>
  <c r="Q288" i="6"/>
  <c r="R288" i="6"/>
  <c r="S288" i="6"/>
  <c r="T288" i="6"/>
  <c r="P289" i="6"/>
  <c r="Q289" i="6"/>
  <c r="R289" i="6"/>
  <c r="S289" i="6"/>
  <c r="T289" i="6"/>
  <c r="P290" i="6"/>
  <c r="Q290" i="6"/>
  <c r="R290" i="6"/>
  <c r="S290" i="6"/>
  <c r="T290" i="6"/>
  <c r="P291" i="6"/>
  <c r="Q291" i="6"/>
  <c r="R291" i="6"/>
  <c r="S291" i="6"/>
  <c r="T291" i="6"/>
  <c r="P292" i="6"/>
  <c r="Q292" i="6"/>
  <c r="R292" i="6"/>
  <c r="S292" i="6"/>
  <c r="T292" i="6"/>
  <c r="P293" i="6"/>
  <c r="Q293" i="6"/>
  <c r="R293" i="6"/>
  <c r="S293" i="6"/>
  <c r="T293" i="6"/>
  <c r="P294" i="6"/>
  <c r="Q294" i="6"/>
  <c r="R294" i="6"/>
  <c r="S294" i="6"/>
  <c r="T294" i="6"/>
  <c r="P295" i="6"/>
  <c r="Q295" i="6"/>
  <c r="R295" i="6"/>
  <c r="S295" i="6"/>
  <c r="T295" i="6"/>
  <c r="P296" i="6"/>
  <c r="Q296" i="6"/>
  <c r="R296" i="6"/>
  <c r="S296" i="6"/>
  <c r="T296" i="6"/>
  <c r="P297" i="6"/>
  <c r="Q297" i="6"/>
  <c r="R297" i="6"/>
  <c r="S297" i="6"/>
  <c r="T297" i="6"/>
  <c r="P298" i="6"/>
  <c r="Q298" i="6"/>
  <c r="R298" i="6"/>
  <c r="S298" i="6"/>
  <c r="T298" i="6"/>
  <c r="P299" i="6"/>
  <c r="Q299" i="6"/>
  <c r="R299" i="6"/>
  <c r="S299" i="6"/>
  <c r="T299" i="6"/>
  <c r="E62" i="6" l="1"/>
  <c r="P62" i="6" s="1"/>
  <c r="F23" i="7" l="1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24" i="7" s="1"/>
  <c r="F5" i="7"/>
  <c r="F4" i="7"/>
  <c r="E22" i="6"/>
  <c r="P22" i="6" s="1"/>
  <c r="M69" i="6" l="1"/>
  <c r="O69" i="6" s="1"/>
  <c r="G69" i="6" s="1"/>
  <c r="H69" i="6" s="1"/>
  <c r="I69" i="6" s="1"/>
  <c r="M67" i="6"/>
  <c r="O67" i="6" s="1"/>
  <c r="M66" i="6"/>
  <c r="O66" i="6" s="1"/>
  <c r="M65" i="6"/>
  <c r="O65" i="6" s="1"/>
  <c r="M64" i="6"/>
  <c r="O64" i="6" s="1"/>
  <c r="M63" i="6"/>
  <c r="O63" i="6" s="1"/>
  <c r="M62" i="6"/>
  <c r="O62" i="6" s="1"/>
  <c r="E60" i="6"/>
  <c r="E49" i="6"/>
  <c r="P49" i="6" s="1"/>
  <c r="E50" i="6"/>
  <c r="E51" i="6"/>
  <c r="P51" i="6" s="1"/>
  <c r="E52" i="6"/>
  <c r="E55" i="6"/>
  <c r="E56" i="6"/>
  <c r="E59" i="6"/>
  <c r="P59" i="6" s="1"/>
  <c r="E47" i="6"/>
  <c r="E46" i="6"/>
  <c r="L49" i="6"/>
  <c r="E43" i="6"/>
  <c r="L40" i="6"/>
  <c r="E40" i="6"/>
  <c r="E39" i="6"/>
  <c r="P39" i="6" s="1"/>
  <c r="E36" i="6"/>
  <c r="E32" i="6"/>
  <c r="E35" i="6"/>
  <c r="P35" i="6" s="1"/>
  <c r="E31" i="6"/>
  <c r="E30" i="6"/>
  <c r="P30" i="6" s="1"/>
  <c r="L29" i="6"/>
  <c r="E29" i="6"/>
  <c r="P29" i="6" s="1"/>
  <c r="E27" i="6"/>
  <c r="E26" i="6"/>
  <c r="P26" i="6" s="1"/>
  <c r="M36" i="6" l="1"/>
  <c r="O36" i="6" s="1"/>
  <c r="P36" i="6"/>
  <c r="M34" i="6"/>
  <c r="O34" i="6" s="1"/>
  <c r="P32" i="6"/>
  <c r="M48" i="6"/>
  <c r="O48" i="6" s="1"/>
  <c r="P47" i="6"/>
  <c r="M60" i="6"/>
  <c r="O60" i="6" s="1"/>
  <c r="G60" i="6" s="1"/>
  <c r="H60" i="6" s="1"/>
  <c r="I60" i="6" s="1"/>
  <c r="P60" i="6"/>
  <c r="M40" i="6"/>
  <c r="O40" i="6" s="1"/>
  <c r="G40" i="6" s="1"/>
  <c r="H40" i="6" s="1"/>
  <c r="I40" i="6" s="1"/>
  <c r="P40" i="6"/>
  <c r="M55" i="6"/>
  <c r="O55" i="6" s="1"/>
  <c r="P55" i="6"/>
  <c r="M28" i="6"/>
  <c r="O28" i="6" s="1"/>
  <c r="P27" i="6"/>
  <c r="M58" i="6"/>
  <c r="O58" i="6" s="1"/>
  <c r="P56" i="6"/>
  <c r="E53" i="6"/>
  <c r="P53" i="6" s="1"/>
  <c r="P52" i="6"/>
  <c r="M44" i="6"/>
  <c r="O44" i="6" s="1"/>
  <c r="P43" i="6"/>
  <c r="M31" i="6"/>
  <c r="O31" i="6" s="1"/>
  <c r="G31" i="6" s="1"/>
  <c r="H31" i="6" s="1"/>
  <c r="I31" i="6" s="1"/>
  <c r="P31" i="6"/>
  <c r="M50" i="6"/>
  <c r="O50" i="6" s="1"/>
  <c r="G50" i="6" s="1"/>
  <c r="H50" i="6" s="1"/>
  <c r="I50" i="6" s="1"/>
  <c r="P50" i="6"/>
  <c r="M46" i="6"/>
  <c r="O46" i="6" s="1"/>
  <c r="G46" i="6" s="1"/>
  <c r="H46" i="6" s="1"/>
  <c r="I46" i="6" s="1"/>
  <c r="P46" i="6"/>
  <c r="Q69" i="6"/>
  <c r="S69" i="6" s="1"/>
  <c r="T69" i="6" s="1"/>
  <c r="R69" i="6"/>
  <c r="M45" i="6"/>
  <c r="O45" i="6" s="1"/>
  <c r="M54" i="6"/>
  <c r="O54" i="6" s="1"/>
  <c r="M39" i="6"/>
  <c r="O39" i="6" s="1"/>
  <c r="G39" i="6" s="1"/>
  <c r="H39" i="6" s="1"/>
  <c r="I39" i="6" s="1"/>
  <c r="E33" i="6"/>
  <c r="M27" i="6"/>
  <c r="O27" i="6" s="1"/>
  <c r="G27" i="6" s="1"/>
  <c r="H27" i="6" s="1"/>
  <c r="I27" i="6" s="1"/>
  <c r="M53" i="6"/>
  <c r="O53" i="6" s="1"/>
  <c r="G62" i="6"/>
  <c r="H62" i="6" s="1"/>
  <c r="I62" i="6" s="1"/>
  <c r="G55" i="6"/>
  <c r="H55" i="6" s="1"/>
  <c r="I55" i="6" s="1"/>
  <c r="M52" i="6"/>
  <c r="O52" i="6" s="1"/>
  <c r="M57" i="6"/>
  <c r="O57" i="6" s="1"/>
  <c r="M51" i="6"/>
  <c r="O51" i="6" s="1"/>
  <c r="G51" i="6" s="1"/>
  <c r="H51" i="6" s="1"/>
  <c r="I51" i="6" s="1"/>
  <c r="M56" i="6"/>
  <c r="O56" i="6" s="1"/>
  <c r="M59" i="6"/>
  <c r="O59" i="6" s="1"/>
  <c r="G59" i="6" s="1"/>
  <c r="H59" i="6" s="1"/>
  <c r="I59" i="6" s="1"/>
  <c r="M49" i="6"/>
  <c r="O49" i="6" s="1"/>
  <c r="G49" i="6" s="1"/>
  <c r="H49" i="6" s="1"/>
  <c r="I49" i="6" s="1"/>
  <c r="M42" i="6"/>
  <c r="O42" i="6" s="1"/>
  <c r="M43" i="6"/>
  <c r="O43" i="6" s="1"/>
  <c r="M47" i="6"/>
  <c r="O47" i="6" s="1"/>
  <c r="G47" i="6" s="1"/>
  <c r="H47" i="6" s="1"/>
  <c r="I47" i="6" s="1"/>
  <c r="M29" i="6"/>
  <c r="O29" i="6" s="1"/>
  <c r="G29" i="6" s="1"/>
  <c r="H29" i="6" s="1"/>
  <c r="I29" i="6" s="1"/>
  <c r="M35" i="6"/>
  <c r="O35" i="6" s="1"/>
  <c r="G35" i="6" s="1"/>
  <c r="H35" i="6" s="1"/>
  <c r="I35" i="6" s="1"/>
  <c r="M30" i="6"/>
  <c r="O30" i="6" s="1"/>
  <c r="G30" i="6" s="1"/>
  <c r="H30" i="6" s="1"/>
  <c r="I30" i="6" s="1"/>
  <c r="M37" i="6"/>
  <c r="O37" i="6" s="1"/>
  <c r="M38" i="6"/>
  <c r="O38" i="6" s="1"/>
  <c r="M26" i="6"/>
  <c r="O26" i="6" s="1"/>
  <c r="G26" i="6" s="1"/>
  <c r="H26" i="6" s="1"/>
  <c r="I26" i="6" s="1"/>
  <c r="R50" i="6" l="1"/>
  <c r="Q50" i="6"/>
  <c r="S50" i="6" s="1"/>
  <c r="T50" i="6" s="1"/>
  <c r="Q60" i="6"/>
  <c r="R60" i="6"/>
  <c r="S60" i="6"/>
  <c r="T60" i="6"/>
  <c r="Q26" i="6"/>
  <c r="S26" i="6" s="1"/>
  <c r="T26" i="6" s="1"/>
  <c r="R26" i="6"/>
  <c r="Q35" i="6"/>
  <c r="S35" i="6" s="1"/>
  <c r="T35" i="6" s="1"/>
  <c r="R35" i="6"/>
  <c r="Q49" i="6"/>
  <c r="R49" i="6"/>
  <c r="S49" i="6"/>
  <c r="T49" i="6"/>
  <c r="Q62" i="6"/>
  <c r="S62" i="6" s="1"/>
  <c r="T62" i="6" s="1"/>
  <c r="R62" i="6"/>
  <c r="R31" i="6"/>
  <c r="Q31" i="6"/>
  <c r="S31" i="6" s="1"/>
  <c r="T31" i="6" s="1"/>
  <c r="Q55" i="6"/>
  <c r="S55" i="6" s="1"/>
  <c r="T55" i="6" s="1"/>
  <c r="R55" i="6"/>
  <c r="Q30" i="6"/>
  <c r="S30" i="6" s="1"/>
  <c r="T30" i="6" s="1"/>
  <c r="R30" i="6"/>
  <c r="Q59" i="6"/>
  <c r="S59" i="6" s="1"/>
  <c r="T59" i="6" s="1"/>
  <c r="R59" i="6"/>
  <c r="Q27" i="6"/>
  <c r="S27" i="6" s="1"/>
  <c r="T27" i="6" s="1"/>
  <c r="R27" i="6"/>
  <c r="Q29" i="6"/>
  <c r="R29" i="6"/>
  <c r="S29" i="6"/>
  <c r="T29" i="6" s="1"/>
  <c r="Q51" i="6"/>
  <c r="S51" i="6" s="1"/>
  <c r="T51" i="6" s="1"/>
  <c r="R51" i="6"/>
  <c r="M33" i="6"/>
  <c r="O33" i="6" s="1"/>
  <c r="P33" i="6"/>
  <c r="Q47" i="6"/>
  <c r="S47" i="6" s="1"/>
  <c r="T47" i="6" s="1"/>
  <c r="R47" i="6"/>
  <c r="Q39" i="6"/>
  <c r="S39" i="6" s="1"/>
  <c r="T39" i="6" s="1"/>
  <c r="R39" i="6"/>
  <c r="Q46" i="6"/>
  <c r="S46" i="6" s="1"/>
  <c r="T46" i="6" s="1"/>
  <c r="R46" i="6"/>
  <c r="Q40" i="6"/>
  <c r="R40" i="6"/>
  <c r="S40" i="6"/>
  <c r="T40" i="6" s="1"/>
  <c r="G56" i="6"/>
  <c r="H56" i="6" s="1"/>
  <c r="I56" i="6" s="1"/>
  <c r="G52" i="6"/>
  <c r="H52" i="6" s="1"/>
  <c r="I52" i="6" s="1"/>
  <c r="M32" i="6"/>
  <c r="O32" i="6" s="1"/>
  <c r="G32" i="6" s="1"/>
  <c r="H32" i="6" s="1"/>
  <c r="I32" i="6" s="1"/>
  <c r="G42" i="6"/>
  <c r="H42" i="6" s="1"/>
  <c r="I42" i="6" s="1"/>
  <c r="G36" i="6"/>
  <c r="H36" i="6" s="1"/>
  <c r="I36" i="6" s="1"/>
  <c r="Q32" i="6" l="1"/>
  <c r="S32" i="6" s="1"/>
  <c r="T32" i="6" s="1"/>
  <c r="R32" i="6"/>
  <c r="Q56" i="6"/>
  <c r="S56" i="6" s="1"/>
  <c r="T56" i="6" s="1"/>
  <c r="R56" i="6"/>
  <c r="Q52" i="6"/>
  <c r="S52" i="6" s="1"/>
  <c r="T52" i="6" s="1"/>
  <c r="R52" i="6"/>
  <c r="R36" i="6"/>
  <c r="Q36" i="6"/>
  <c r="S36" i="6" s="1"/>
  <c r="T36" i="6" s="1"/>
  <c r="R42" i="6"/>
  <c r="Q42" i="6"/>
  <c r="S42" i="6" s="1"/>
  <c r="T42" i="6" s="1"/>
  <c r="E23" i="6"/>
  <c r="M22" i="6" l="1"/>
  <c r="O22" i="6" s="1"/>
  <c r="P23" i="6"/>
  <c r="M24" i="6"/>
  <c r="O24" i="6" s="1"/>
  <c r="M23" i="6"/>
  <c r="O23" i="6" s="1"/>
  <c r="M25" i="6"/>
  <c r="O25" i="6" s="1"/>
  <c r="G22" i="6" l="1"/>
  <c r="H22" i="6" s="1"/>
  <c r="I22" i="6" s="1"/>
  <c r="Q22" i="6" l="1"/>
  <c r="S22" i="6" s="1"/>
  <c r="T22" i="6" s="1"/>
  <c r="R22" i="6"/>
  <c r="E11" i="6"/>
  <c r="E12" i="6" s="1"/>
  <c r="E10" i="6" l="1"/>
  <c r="E9" i="6"/>
  <c r="E15" i="6" l="1"/>
  <c r="E14" i="6"/>
  <c r="E13" i="6"/>
  <c r="E16" i="6" l="1"/>
  <c r="E17" i="6" s="1"/>
  <c r="E18" i="6" s="1"/>
  <c r="F8" i="6" s="1"/>
</calcChain>
</file>

<file path=xl/sharedStrings.xml><?xml version="1.0" encoding="utf-8"?>
<sst xmlns="http://schemas.openxmlformats.org/spreadsheetml/2006/main" count="255" uniqueCount="87">
  <si>
    <t>Наименование работ</t>
  </si>
  <si>
    <t>Объём</t>
  </si>
  <si>
    <t>№</t>
  </si>
  <si>
    <t>Ед. изм.</t>
  </si>
  <si>
    <t>Цена ед./мат</t>
  </si>
  <si>
    <t>Расход
на ед.</t>
  </si>
  <si>
    <t>Расход
всего</t>
  </si>
  <si>
    <t>Цена ед./раб</t>
  </si>
  <si>
    <t>Цена общ./мат
руб.</t>
  </si>
  <si>
    <t>Фонд оплата труда:</t>
  </si>
  <si>
    <t>Транспорт, механизмы, инструменты:</t>
  </si>
  <si>
    <t>Накладные расходы:</t>
  </si>
  <si>
    <t>Сметная прибыль:</t>
  </si>
  <si>
    <t>%</t>
  </si>
  <si>
    <t>Расходные материалы:</t>
  </si>
  <si>
    <t>Итого:</t>
  </si>
  <si>
    <t>Генподрядные:</t>
  </si>
  <si>
    <t>руб (с НДС)</t>
  </si>
  <si>
    <t>Проект:</t>
  </si>
  <si>
    <t>Наименование объекта:</t>
  </si>
  <si>
    <t>Адрес строительства:</t>
  </si>
  <si>
    <t>Шифр проекта:</t>
  </si>
  <si>
    <t>Итого без начислений, в т.ч:</t>
  </si>
  <si>
    <t>Сумма "1, 2, 3, 4, 5"</t>
  </si>
  <si>
    <t>ФОТ</t>
  </si>
  <si>
    <t>Итого по смете:</t>
  </si>
  <si>
    <t>Цена ед./раб
привед</t>
  </si>
  <si>
    <t>Цена ед./мат
привед</t>
  </si>
  <si>
    <t>Дата составления:</t>
  </si>
  <si>
    <t>Цена дог.
Привед</t>
  </si>
  <si>
    <t>Цена ед.
дог., руб.
(с НДС)</t>
  </si>
  <si>
    <t>Цена дог.
руб.
(с НДС)</t>
  </si>
  <si>
    <t>Цена ед.
Привед</t>
  </si>
  <si>
    <t>х</t>
  </si>
  <si>
    <t>Стоимость материалов, механизмов:</t>
  </si>
  <si>
    <t>Наименование материалов, механизмов</t>
  </si>
  <si>
    <t>24-х этажный жилой дом</t>
  </si>
  <si>
    <t>Выхино</t>
  </si>
  <si>
    <t>14-06-17696-9-АР2.2</t>
  </si>
  <si>
    <t>Кровля на отметке +75</t>
  </si>
  <si>
    <t>Устройство цементно-песчаной стяжки  из жесткого р-ра М150 т. 20 мм</t>
  </si>
  <si>
    <t>м2</t>
  </si>
  <si>
    <t>цемент М-500 Д0</t>
  </si>
  <si>
    <t>т</t>
  </si>
  <si>
    <t>м3</t>
  </si>
  <si>
    <t>фибрин</t>
  </si>
  <si>
    <t>кг</t>
  </si>
  <si>
    <t>диз. топливо</t>
  </si>
  <si>
    <t>л</t>
  </si>
  <si>
    <t xml:space="preserve">Огрунтовка оснований готовой битумной эмульсией </t>
  </si>
  <si>
    <t>праймер битумный Технониколь № 01</t>
  </si>
  <si>
    <t>газ-пропан-(заправка)</t>
  </si>
  <si>
    <t>бал.</t>
  </si>
  <si>
    <t>Пароизоляционный материал Линокром ХПП</t>
  </si>
  <si>
    <t>Пароизоляция в 1 слой Линокром ХПП</t>
  </si>
  <si>
    <t>Пеноплекс 35</t>
  </si>
  <si>
    <t>Теплоизоляция кровли плитами Пеноплекс 35 т. 170 мм</t>
  </si>
  <si>
    <t>Керамзит фракции 10-20</t>
  </si>
  <si>
    <t>Устройство разуклонки 1,5% из керамзитового гравия фракции 10-20 мм</t>
  </si>
  <si>
    <t>Укладка полиэтиленовой пленки с перехлестом швов 150 мм</t>
  </si>
  <si>
    <t>Пленка полиэтиленовая 100 мкм</t>
  </si>
  <si>
    <t>песок карьерный фр 2-2,5</t>
  </si>
  <si>
    <t>Сетка Вр1 100*100*5</t>
  </si>
  <si>
    <t>Устройство наплавляемых рулонных кровель в 3 слоя: 1 слой (верхний) Техноэласт ЭКП 5.0; 2 слоя (нижний) Техноэласт ЭПП 4.0</t>
  </si>
  <si>
    <t>Техноэласт ЭКП 5.0</t>
  </si>
  <si>
    <t>Техноэласт ЭПП 4.0</t>
  </si>
  <si>
    <t>Укладка геотекстиля "Дорнит" т. 4 мм</t>
  </si>
  <si>
    <t>Геотекстиль "Дорнит" т. 4 мм</t>
  </si>
  <si>
    <t>Укладка гранитного гравия т. 50 мм</t>
  </si>
  <si>
    <t>Гранитный гравий фракции 3-10 мм</t>
  </si>
  <si>
    <t>Кровля на вертолетной площадке</t>
  </si>
  <si>
    <t>Устройство стяжки из ЦПР М150, армированная мет.сеткой 5Вр1 100х100 - 50 мм.</t>
  </si>
  <si>
    <t>Плитка тротуарная</t>
  </si>
  <si>
    <t>Укладка тротуарной плитки</t>
  </si>
  <si>
    <t>Устройство примыканий</t>
  </si>
  <si>
    <t>Устройство примыканий кровель из наплавляемых материалов к стенам, парапетам и вент.шахтам высотой свыше 600 мм с герметизацией швов, в том числе устройство ц/п бортика (выкружка)</t>
  </si>
  <si>
    <t>пм</t>
  </si>
  <si>
    <t>герметик Макрофлекс битумный ВА141 черный 300мл</t>
  </si>
  <si>
    <t xml:space="preserve">рейка прижимная алюминиевая ТехноНИКОЛЬ </t>
  </si>
  <si>
    <t>Сухая смесь М200 кладочная</t>
  </si>
  <si>
    <t>шт</t>
  </si>
  <si>
    <t>Разное</t>
  </si>
  <si>
    <t>Установка воронок водостока 110 мм</t>
  </si>
  <si>
    <t>Воронка водостока d=110</t>
  </si>
  <si>
    <t>(пусто)</t>
  </si>
  <si>
    <t>Сумма по полю Расход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</si>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</sst>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00"/>
    <numFmt numFmtId="166" formatCode="#,##0.0000"/>
  </numFmts>
  <fonts count="6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1" fillId="2" borderId="0" xfId="0" applyFont="1" applyFill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5" fillId="3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3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4" fontId="2" fillId="0" borderId="0" xfId="0" applyNumberFormat="1" applyFont="1" applyFill="1" applyAlignment="1">
      <alignment vertical="top"/>
    </xf>
    <xf numFmtId="4" fontId="5" fillId="0" borderId="0" xfId="0" applyNumberFormat="1" applyFont="1" applyFill="1" applyAlignment="1">
      <alignment vertical="top" wrapText="1"/>
    </xf>
    <xf numFmtId="4" fontId="0" fillId="0" borderId="0" xfId="0" applyNumberFormat="1" applyFill="1" applyAlignment="1">
      <alignment vertical="top" wrapText="1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164" fontId="5" fillId="0" borderId="0" xfId="0" applyNumberFormat="1" applyFont="1" applyFill="1" applyAlignment="1">
      <alignment vertical="top" wrapText="1"/>
    </xf>
    <xf numFmtId="0" fontId="2" fillId="4" borderId="0" xfId="0" applyFont="1" applyFill="1" applyAlignment="1">
      <alignment vertical="top" wrapText="1"/>
    </xf>
    <xf numFmtId="4" fontId="0" fillId="4" borderId="0" xfId="0" applyNumberFormat="1" applyFill="1" applyAlignment="1">
      <alignment vertical="top" wrapText="1"/>
    </xf>
    <xf numFmtId="14" fontId="1" fillId="0" borderId="0" xfId="0" applyNumberFormat="1" applyFont="1" applyAlignment="1">
      <alignment vertical="top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0" fillId="0" borderId="2" xfId="0" applyBorder="1" applyAlignment="1">
      <alignment vertical="top" wrapText="1"/>
    </xf>
    <xf numFmtId="49" fontId="2" fillId="0" borderId="3" xfId="0" applyNumberFormat="1" applyFont="1" applyBorder="1" applyAlignment="1">
      <alignment vertical="top"/>
    </xf>
    <xf numFmtId="0" fontId="0" fillId="0" borderId="3" xfId="0" applyBorder="1" applyAlignment="1">
      <alignment vertical="top" wrapText="1"/>
    </xf>
    <xf numFmtId="4" fontId="0" fillId="0" borderId="3" xfId="0" applyNumberFormat="1" applyBorder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4" fontId="0" fillId="0" borderId="4" xfId="0" applyNumberFormat="1" applyBorder="1" applyAlignment="1">
      <alignment vertical="top" wrapText="1"/>
    </xf>
    <xf numFmtId="0" fontId="0" fillId="0" borderId="1" xfId="0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" fontId="0" fillId="0" borderId="1" xfId="0" applyNumberFormat="1" applyBorder="1" applyAlignment="1">
      <alignment vertical="top" wrapText="1"/>
    </xf>
    <xf numFmtId="4" fontId="0" fillId="0" borderId="1" xfId="0" applyNumberFormat="1" applyFill="1" applyBorder="1" applyAlignment="1">
      <alignment vertical="top" wrapText="1"/>
    </xf>
    <xf numFmtId="165" fontId="0" fillId="0" borderId="1" xfId="0" applyNumberFormat="1" applyBorder="1" applyAlignment="1">
      <alignment vertical="top" wrapText="1"/>
    </xf>
    <xf numFmtId="166" fontId="0" fillId="0" borderId="1" xfId="0" applyNumberFormat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6" fontId="0" fillId="0" borderId="1" xfId="0" applyNumberFormat="1" applyFill="1" applyBorder="1" applyAlignment="1">
      <alignment vertical="top" wrapText="1"/>
    </xf>
    <xf numFmtId="0" fontId="0" fillId="0" borderId="0" xfId="0" pivotButton="1"/>
    <xf numFmtId="0" fontId="0" fillId="0" borderId="0" xfId="0" applyNumberFormat="1"/>
    <xf numFmtId="2" fontId="0" fillId="0" borderId="0" xfId="0" applyNumberFormat="1"/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Пользователь Windows" refreshedDate="41429.005038194446" createdVersion="5" refreshedVersion="5" minRefreshableVersion="3" recordCount="49">
  <cacheSource type="worksheet">
    <worksheetSource name="=АБВ"/>
  </cacheSource>
  <cacheFields count="6">
    <cacheField name="Наименование материалов, механизмов" numFmtId="49">
      <sharedItems containsBlank="1" count="22">
        <m/>
        <s v="цемент М-500 Д0"/>
        <s v="песок карьерный фр 2-2,5"/>
        <s v="фибрин"/>
        <s v="диз. топливо"/>
        <s v="праймер битумный Технониколь № 01"/>
        <s v="Пароизоляционный материал Линокром ХПП"/>
        <s v="газ-пропан-(заправка)"/>
        <s v="Пеноплекс 35"/>
        <s v="Керамзит фракции 10-20"/>
        <s v="Пленка полиэтиленовая 100 мкм"/>
        <s v="Сетка Вр1 100*100*5"/>
        <s v="Техноэласт ЭКП 5.0"/>
        <s v="Техноэласт ЭПП 4.0"/>
        <s v="Геотекстиль &quot;Дорнит&quot; т. 4 мм"/>
        <s v="Гранитный гравий фракции 3-10 мм"/>
        <s v="Плитка тротуарная"/>
        <s v="герметик Макрофлекс битумный ВА141 черный 300мл"/>
        <s v="рейка прижимная алюминиевая ТехноНИКОЛЬ "/>
        <s v="Сухая смесь М200 кладочная"/>
        <s v="Воронка водостока d=110"/>
        <s v="песок строительный фр.3 мм" u="1"/>
      </sharedItems>
    </cacheField>
    <cacheField name="Ед. изм." numFmtId="49">
      <sharedItems containsBlank="1" count="9">
        <m/>
        <s v="т"/>
        <s v="м3"/>
        <s v="кг"/>
        <s v="л"/>
        <s v="м2"/>
        <s v="бал."/>
        <s v="шт"/>
        <s v="пм"/>
      </sharedItems>
    </cacheField>
    <cacheField name="Расход_x000a_на ед." numFmtId="0">
      <sharedItems containsString="0" containsBlank="1" containsNumber="1" minValue="0.02" maxValue="10"/>
    </cacheField>
    <cacheField name="Расход_x000a_всего" numFmtId="0">
      <sharedItems containsString="0" containsBlank="1" containsNumber="1" minValue="0.68740000000000001" maxValue="972"/>
    </cacheField>
    <cacheField name="Цена ед./мат" numFmtId="4">
      <sharedItems containsString="0" containsBlank="1" containsNumber="1" containsInteger="1" minValue="3" maxValue="5800" count="21">
        <m/>
        <n v="5800"/>
        <n v="710"/>
        <n v="200"/>
        <n v="30"/>
        <n v="70"/>
        <n v="65"/>
        <n v="720"/>
        <n v="4500"/>
        <n v="1800"/>
        <n v="10"/>
        <n v="100"/>
        <n v="160"/>
        <n v="40"/>
        <n v="2200"/>
        <n v="600"/>
        <n v="170"/>
        <n v="50"/>
        <n v="3"/>
        <n v="5000"/>
        <n v="1700" u="1"/>
      </sharedItems>
    </cacheField>
    <cacheField name="Цена общ./мат_x000a_руб." numFmtId="4">
      <sharedItems containsString="0" containsBlank="1" containsNumber="1" minValue="202.26" maxValue="321678.9000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">
  <r>
    <x v="0"/>
    <x v="0"/>
    <m/>
    <m/>
    <x v="0"/>
    <m/>
  </r>
  <r>
    <x v="1"/>
    <x v="1"/>
    <n v="0.41599999999999998"/>
    <n v="3.4984999999999999"/>
    <x v="1"/>
    <n v="20291.3"/>
  </r>
  <r>
    <x v="2"/>
    <x v="2"/>
    <n v="1.1599999999999999"/>
    <n v="9.7554999999999996"/>
    <x v="2"/>
    <n v="6926.41"/>
  </r>
  <r>
    <x v="3"/>
    <x v="3"/>
    <n v="0.61199999999999999"/>
    <n v="5.1468999999999996"/>
    <x v="3"/>
    <n v="1029.3800000000001"/>
  </r>
  <r>
    <x v="4"/>
    <x v="4"/>
    <n v="10"/>
    <n v="84.099000000000004"/>
    <x v="4"/>
    <n v="2522.9699999999998"/>
  </r>
  <r>
    <x v="5"/>
    <x v="4"/>
    <n v="0.3"/>
    <n v="123.68"/>
    <x v="5"/>
    <n v="8657.6"/>
  </r>
  <r>
    <x v="6"/>
    <x v="5"/>
    <n v="1.1499999999999999"/>
    <n v="474.09"/>
    <x v="6"/>
    <n v="30815.85"/>
  </r>
  <r>
    <x v="7"/>
    <x v="6"/>
    <n v="0.02"/>
    <n v="8.25"/>
    <x v="7"/>
    <n v="5940"/>
  </r>
  <r>
    <x v="8"/>
    <x v="2"/>
    <n v="0.17340000000000003"/>
    <n v="71.484200000000001"/>
    <x v="8"/>
    <n v="321678.90000000002"/>
  </r>
  <r>
    <x v="9"/>
    <x v="2"/>
    <n v="0.18"/>
    <n v="74.209999999999994"/>
    <x v="9"/>
    <n v="133578"/>
  </r>
  <r>
    <x v="10"/>
    <x v="5"/>
    <n v="1.1499999999999999"/>
    <n v="474.09"/>
    <x v="10"/>
    <n v="4740.8999999999996"/>
  </r>
  <r>
    <x v="1"/>
    <x v="1"/>
    <n v="0.41599999999999998"/>
    <n v="8.7462999999999997"/>
    <x v="1"/>
    <n v="50728.54"/>
  </r>
  <r>
    <x v="2"/>
    <x v="2"/>
    <n v="1.1599999999999999"/>
    <n v="24.3887"/>
    <x v="2"/>
    <n v="17315.98"/>
  </r>
  <r>
    <x v="11"/>
    <x v="5"/>
    <n v="1.07"/>
    <n v="441.11"/>
    <x v="11"/>
    <n v="44111"/>
  </r>
  <r>
    <x v="5"/>
    <x v="4"/>
    <n v="0.3"/>
    <n v="123.68"/>
    <x v="5"/>
    <n v="8657.6"/>
  </r>
  <r>
    <x v="12"/>
    <x v="5"/>
    <n v="1.1399999999999999"/>
    <n v="469.97"/>
    <x v="3"/>
    <n v="93994"/>
  </r>
  <r>
    <x v="13"/>
    <x v="5"/>
    <n v="2.3199999999999998"/>
    <n v="956.42"/>
    <x v="12"/>
    <n v="153027.20000000001"/>
  </r>
  <r>
    <x v="7"/>
    <x v="6"/>
    <n v="0.02"/>
    <n v="8.25"/>
    <x v="7"/>
    <n v="5940"/>
  </r>
  <r>
    <x v="14"/>
    <x v="5"/>
    <n v="1.1000000000000001"/>
    <n v="453.48"/>
    <x v="13"/>
    <n v="18139.2"/>
  </r>
  <r>
    <x v="15"/>
    <x v="2"/>
    <n v="5.1000000000000004E-2"/>
    <n v="21.024799999999999"/>
    <x v="14"/>
    <n v="46254.559999999998"/>
  </r>
  <r>
    <x v="0"/>
    <x v="0"/>
    <m/>
    <m/>
    <x v="0"/>
    <m/>
  </r>
  <r>
    <x v="1"/>
    <x v="1"/>
    <n v="0.41599999999999998"/>
    <n v="0.68740000000000001"/>
    <x v="1"/>
    <n v="3986.92"/>
  </r>
  <r>
    <x v="2"/>
    <x v="2"/>
    <n v="1.1599999999999999"/>
    <n v="1.9168000000000001"/>
    <x v="2"/>
    <n v="1360.93"/>
  </r>
  <r>
    <x v="3"/>
    <x v="3"/>
    <n v="0.61199999999999999"/>
    <n v="1.0113000000000001"/>
    <x v="3"/>
    <n v="202.26"/>
  </r>
  <r>
    <x v="4"/>
    <x v="4"/>
    <n v="10"/>
    <n v="16.524000000000001"/>
    <x v="4"/>
    <n v="495.72"/>
  </r>
  <r>
    <x v="5"/>
    <x v="4"/>
    <n v="0.3"/>
    <n v="24.3"/>
    <x v="5"/>
    <n v="1701"/>
  </r>
  <r>
    <x v="6"/>
    <x v="5"/>
    <n v="1.1499999999999999"/>
    <n v="93.15"/>
    <x v="6"/>
    <n v="6054.75"/>
  </r>
  <r>
    <x v="7"/>
    <x v="6"/>
    <n v="0.02"/>
    <n v="1.62"/>
    <x v="7"/>
    <n v="1166.4000000000001"/>
  </r>
  <r>
    <x v="8"/>
    <x v="2"/>
    <n v="0.17340000000000003"/>
    <n v="14.045400000000001"/>
    <x v="8"/>
    <n v="63204.3"/>
  </r>
  <r>
    <x v="9"/>
    <x v="2"/>
    <n v="0.18"/>
    <n v="14.58"/>
    <x v="9"/>
    <n v="26244"/>
  </r>
  <r>
    <x v="10"/>
    <x v="5"/>
    <n v="1.1499999999999999"/>
    <n v="93.15"/>
    <x v="10"/>
    <n v="931.5"/>
  </r>
  <r>
    <x v="1"/>
    <x v="1"/>
    <n v="0.41599999999999998"/>
    <n v="1.7184999999999999"/>
    <x v="1"/>
    <n v="9967.2999999999993"/>
  </r>
  <r>
    <x v="2"/>
    <x v="2"/>
    <n v="1.1599999999999999"/>
    <n v="4.7919999999999998"/>
    <x v="2"/>
    <n v="3402.32"/>
  </r>
  <r>
    <x v="11"/>
    <x v="5"/>
    <n v="1.07"/>
    <n v="86.67"/>
    <x v="11"/>
    <n v="8667"/>
  </r>
  <r>
    <x v="5"/>
    <x v="4"/>
    <n v="0.3"/>
    <n v="24.3"/>
    <x v="5"/>
    <n v="1701"/>
  </r>
  <r>
    <x v="12"/>
    <x v="5"/>
    <n v="1.1399999999999999"/>
    <n v="92.34"/>
    <x v="3"/>
    <n v="18468"/>
  </r>
  <r>
    <x v="13"/>
    <x v="5"/>
    <n v="2.3199999999999998"/>
    <n v="187.92"/>
    <x v="12"/>
    <n v="30067.200000000001"/>
  </r>
  <r>
    <x v="7"/>
    <x v="6"/>
    <n v="0.02"/>
    <n v="1.62"/>
    <x v="7"/>
    <n v="1166.4000000000001"/>
  </r>
  <r>
    <x v="14"/>
    <x v="5"/>
    <n v="1.1000000000000001"/>
    <n v="89.1"/>
    <x v="13"/>
    <n v="3564"/>
  </r>
  <r>
    <x v="16"/>
    <x v="5"/>
    <n v="1.05"/>
    <n v="85.05"/>
    <x v="15"/>
    <n v="51030"/>
  </r>
  <r>
    <x v="0"/>
    <x v="0"/>
    <m/>
    <m/>
    <x v="0"/>
    <m/>
  </r>
  <r>
    <x v="12"/>
    <x v="5"/>
    <n v="1.89"/>
    <n v="204.12"/>
    <x v="3"/>
    <n v="40824"/>
  </r>
  <r>
    <x v="13"/>
    <x v="5"/>
    <n v="1.1599999999999999"/>
    <n v="125.28"/>
    <x v="12"/>
    <n v="20044.8"/>
  </r>
  <r>
    <x v="5"/>
    <x v="4"/>
    <n v="0.5"/>
    <n v="54"/>
    <x v="5"/>
    <n v="3780"/>
  </r>
  <r>
    <x v="17"/>
    <x v="7"/>
    <n v="0.2"/>
    <n v="21.6"/>
    <x v="16"/>
    <n v="3672"/>
  </r>
  <r>
    <x v="18"/>
    <x v="8"/>
    <n v="1.05"/>
    <n v="113.4"/>
    <x v="17"/>
    <n v="5670"/>
  </r>
  <r>
    <x v="19"/>
    <x v="3"/>
    <n v="9"/>
    <n v="972"/>
    <x v="18"/>
    <n v="2916"/>
  </r>
  <r>
    <x v="0"/>
    <x v="0"/>
    <m/>
    <m/>
    <x v="0"/>
    <m/>
  </r>
  <r>
    <x v="20"/>
    <x v="7"/>
    <n v="1"/>
    <n v="4"/>
    <x v="19"/>
    <n v="2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5" minRefreshableVersion="3" showDrill="0" useAutoFormatting="1" rowGrandTotals="0" colGrandTotals="0" itemPrintTitles="1" createdVersion="5" indent="0" compact="0" compactData="0" gridDropZones="1" multipleFieldFilters="0" customListSort="0">
  <location ref="B2:E24" firstHeaderRow="2" firstDataRow="2" firstDataCol="3"/>
  <pivotFields count="6">
    <pivotField axis="axisRow" compact="0" outline="0" showAll="0" defaultSubtotal="0">
      <items count="22">
        <item x="20"/>
        <item x="7"/>
        <item x="14"/>
        <item x="17"/>
        <item x="15"/>
        <item x="4"/>
        <item x="9"/>
        <item x="6"/>
        <item x="8"/>
        <item x="2"/>
        <item m="1" x="21"/>
        <item x="10"/>
        <item x="16"/>
        <item x="5"/>
        <item x="18"/>
        <item x="11"/>
        <item x="19"/>
        <item x="12"/>
        <item x="13"/>
        <item x="3"/>
        <item x="1"/>
        <item x="0"/>
      </items>
    </pivotField>
    <pivotField axis="axisRow" compact="0" outline="0" showAll="0" defaultSubtotal="0">
      <items count="9">
        <item x="6"/>
        <item x="3"/>
        <item x="4"/>
        <item x="5"/>
        <item x="2"/>
        <item x="8"/>
        <item x="1"/>
        <item x="7"/>
        <item x="0"/>
      </items>
    </pivotField>
    <pivotField compact="0" outline="0" showAll="0"/>
    <pivotField dataField="1" compact="0" outline="0" showAll="0"/>
    <pivotField axis="axisRow" compact="0" outline="0" showAll="0">
      <items count="22">
        <item x="18"/>
        <item x="10"/>
        <item x="4"/>
        <item x="13"/>
        <item x="17"/>
        <item x="6"/>
        <item x="5"/>
        <item x="11"/>
        <item x="12"/>
        <item x="16"/>
        <item x="3"/>
        <item x="15"/>
        <item x="2"/>
        <item x="7"/>
        <item m="1" x="20"/>
        <item x="14"/>
        <item x="8"/>
        <item x="19"/>
        <item x="1"/>
        <item x="0"/>
        <item x="9"/>
        <item t="default"/>
      </items>
    </pivotField>
    <pivotField compact="0" outline="0" showAll="0"/>
  </pivotFields>
  <rowFields count="3">
    <field x="0"/>
    <field x="1"/>
    <field x="4"/>
  </rowFields>
  <rowItems count="21">
    <i>
      <x/>
      <x v="7"/>
      <x v="17"/>
    </i>
    <i>
      <x v="1"/>
      <x/>
      <x v="13"/>
    </i>
    <i>
      <x v="2"/>
      <x v="3"/>
      <x v="3"/>
    </i>
    <i>
      <x v="3"/>
      <x v="7"/>
      <x v="9"/>
    </i>
    <i>
      <x v="4"/>
      <x v="4"/>
      <x v="15"/>
    </i>
    <i>
      <x v="5"/>
      <x v="2"/>
      <x v="2"/>
    </i>
    <i>
      <x v="6"/>
      <x v="4"/>
      <x v="20"/>
    </i>
    <i>
      <x v="7"/>
      <x v="3"/>
      <x v="5"/>
    </i>
    <i>
      <x v="8"/>
      <x v="4"/>
      <x v="16"/>
    </i>
    <i>
      <x v="9"/>
      <x v="4"/>
      <x v="12"/>
    </i>
    <i>
      <x v="11"/>
      <x v="3"/>
      <x v="1"/>
    </i>
    <i>
      <x v="12"/>
      <x v="3"/>
      <x v="11"/>
    </i>
    <i>
      <x v="13"/>
      <x v="2"/>
      <x v="6"/>
    </i>
    <i>
      <x v="14"/>
      <x v="5"/>
      <x v="4"/>
    </i>
    <i>
      <x v="15"/>
      <x v="3"/>
      <x v="7"/>
    </i>
    <i>
      <x v="16"/>
      <x v="1"/>
      <x/>
    </i>
    <i>
      <x v="17"/>
      <x v="3"/>
      <x v="10"/>
    </i>
    <i>
      <x v="18"/>
      <x v="3"/>
      <x v="8"/>
    </i>
    <i>
      <x v="19"/>
      <x v="1"/>
      <x v="10"/>
    </i>
    <i>
      <x v="20"/>
      <x v="6"/>
      <x v="18"/>
    </i>
    <i>
      <x v="21"/>
      <x v="8"/>
      <x v="19"/>
    </i>
  </rowItems>
  <colItems count="1">
    <i/>
  </colItems>
  <dataFields count="1">
    <dataField name="Сумма по полю Расход" fld="3" baseField="1" baseItem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T300"/>
  <sheetViews>
    <sheetView tabSelected="1" topLeftCell="A46" zoomScale="85" zoomScaleNormal="85" zoomScaleSheetLayoutView="100" workbookViewId="0">
      <selection activeCell="H11" sqref="H11"/>
    </sheetView>
  </sheetViews>
  <sheetFormatPr defaultColWidth="8.8984375" defaultRowHeight="12.75" outlineLevelRow="1" outlineLevelCol="1" x14ac:dyDescent="0.25"/>
  <cols>
    <col min="1" max="1" width="2.296875" style="1" customWidth="1"/>
    <col min="2" max="2" width="3" style="1" bestFit="1" customWidth="1"/>
    <col min="3" max="3" width="34.09765625" style="1" customWidth="1"/>
    <col min="4" max="4" width="8.69921875" style="1" customWidth="1"/>
    <col min="5" max="5" width="14.3984375" style="1" customWidth="1"/>
    <col min="6" max="8" width="10.296875" style="1" bestFit="1" customWidth="1"/>
    <col min="9" max="9" width="11.69921875" style="1" customWidth="1"/>
    <col min="10" max="10" width="44.69921875" style="1" customWidth="1"/>
    <col min="11" max="11" width="4.69921875" style="1" customWidth="1"/>
    <col min="12" max="12" width="7.59765625" style="1" bestFit="1" customWidth="1"/>
    <col min="13" max="13" width="10" style="1" customWidth="1"/>
    <col min="14" max="14" width="10.296875" style="1" bestFit="1" customWidth="1"/>
    <col min="15" max="15" width="11.69921875" style="1" customWidth="1"/>
    <col min="16" max="20" width="11.69921875" style="1" customWidth="1" outlineLevel="1"/>
    <col min="21" max="16384" width="8.8984375" style="1"/>
  </cols>
  <sheetData>
    <row r="2" spans="2:10" x14ac:dyDescent="0.25">
      <c r="C2" s="5" t="s">
        <v>18</v>
      </c>
    </row>
    <row r="3" spans="2:10" outlineLevel="1" x14ac:dyDescent="0.25">
      <c r="C3" s="4" t="s">
        <v>19</v>
      </c>
      <c r="D3" s="26" t="s">
        <v>36</v>
      </c>
    </row>
    <row r="4" spans="2:10" outlineLevel="1" x14ac:dyDescent="0.25">
      <c r="C4" s="4" t="s">
        <v>20</v>
      </c>
      <c r="D4" s="26" t="s">
        <v>37</v>
      </c>
    </row>
    <row r="5" spans="2:10" outlineLevel="1" x14ac:dyDescent="0.25">
      <c r="C5" s="4" t="s">
        <v>21</v>
      </c>
      <c r="D5" s="26" t="s">
        <v>38</v>
      </c>
    </row>
    <row r="6" spans="2:10" outlineLevel="1" x14ac:dyDescent="0.25">
      <c r="C6" s="7" t="s">
        <v>28</v>
      </c>
      <c r="D6" s="24">
        <v>41428</v>
      </c>
    </row>
    <row r="8" spans="2:10" x14ac:dyDescent="0.25">
      <c r="B8" s="11" t="s">
        <v>2</v>
      </c>
      <c r="C8" s="11" t="s">
        <v>25</v>
      </c>
      <c r="D8" s="20" t="s">
        <v>13</v>
      </c>
      <c r="E8" s="15" t="s">
        <v>17</v>
      </c>
      <c r="F8" s="16" t="str">
        <f>"Итого: "&amp;$E$18</f>
        <v>Итого: 2403728,28</v>
      </c>
      <c r="G8" s="12"/>
      <c r="J8" s="3"/>
    </row>
    <row r="9" spans="2:10" x14ac:dyDescent="0.25">
      <c r="B9" s="12">
        <v>1</v>
      </c>
      <c r="C9" s="13" t="s">
        <v>22</v>
      </c>
      <c r="D9" s="21"/>
      <c r="E9" s="17">
        <f>IF(ROUND(SUM(O21:P299),2)=SUM(I21:I299),SUM(I21:I299),"ошибка")</f>
        <v>2012472.0900000003</v>
      </c>
      <c r="F9" s="12"/>
      <c r="G9" s="12"/>
    </row>
    <row r="10" spans="2:10" outlineLevel="1" x14ac:dyDescent="0.25">
      <c r="B10" s="12"/>
      <c r="C10" s="13" t="s">
        <v>9</v>
      </c>
      <c r="D10" s="21"/>
      <c r="E10" s="17">
        <f>SUM(P21:P299)</f>
        <v>693512.5</v>
      </c>
      <c r="F10" s="12"/>
      <c r="G10" s="12"/>
      <c r="J10" s="3"/>
    </row>
    <row r="11" spans="2:10" outlineLevel="1" x14ac:dyDescent="0.25">
      <c r="B11" s="12"/>
      <c r="C11" s="25" t="s">
        <v>34</v>
      </c>
      <c r="D11" s="21"/>
      <c r="E11" s="17">
        <f>SUM(O21:O299)</f>
        <v>1318959.5900000001</v>
      </c>
      <c r="F11" s="12"/>
      <c r="G11" s="12"/>
      <c r="J11" s="3"/>
    </row>
    <row r="12" spans="2:10" outlineLevel="1" x14ac:dyDescent="0.25">
      <c r="B12" s="12">
        <v>2</v>
      </c>
      <c r="C12" s="13" t="s">
        <v>14</v>
      </c>
      <c r="D12" s="10">
        <v>0.03</v>
      </c>
      <c r="E12" s="17">
        <f>ROUND($E$11*$D$12,2)</f>
        <v>39568.79</v>
      </c>
      <c r="F12" s="12"/>
      <c r="G12" s="12"/>
    </row>
    <row r="13" spans="2:10" outlineLevel="1" x14ac:dyDescent="0.25">
      <c r="B13" s="12">
        <v>3</v>
      </c>
      <c r="C13" s="13" t="s">
        <v>10</v>
      </c>
      <c r="D13" s="10">
        <v>7.0000000000000007E-2</v>
      </c>
      <c r="E13" s="17">
        <f>ROUND(($E$10+$E$11)*$D$13,2)</f>
        <v>140873.04999999999</v>
      </c>
      <c r="F13" s="12"/>
      <c r="G13" s="12"/>
    </row>
    <row r="14" spans="2:10" outlineLevel="1" x14ac:dyDescent="0.25">
      <c r="B14" s="12">
        <v>4</v>
      </c>
      <c r="C14" s="13" t="s">
        <v>11</v>
      </c>
      <c r="D14" s="10">
        <v>0.12</v>
      </c>
      <c r="E14" s="17">
        <f>ROUND($E$10*$D$14,2)</f>
        <v>83221.5</v>
      </c>
      <c r="F14" s="12"/>
      <c r="G14" s="12"/>
    </row>
    <row r="15" spans="2:10" outlineLevel="1" x14ac:dyDescent="0.25">
      <c r="B15" s="12">
        <v>5</v>
      </c>
      <c r="C15" s="13" t="s">
        <v>12</v>
      </c>
      <c r="D15" s="10">
        <v>0.08</v>
      </c>
      <c r="E15" s="17">
        <f>ROUND($E$10*$D$15,2)</f>
        <v>55481</v>
      </c>
      <c r="F15" s="12"/>
      <c r="G15" s="12"/>
    </row>
    <row r="16" spans="2:10" outlineLevel="1" x14ac:dyDescent="0.25">
      <c r="B16" s="12">
        <v>6</v>
      </c>
      <c r="C16" s="13" t="s">
        <v>23</v>
      </c>
      <c r="D16" s="21"/>
      <c r="E16" s="17">
        <f>$E$9+$E$12+$E$13+$E$14+$E$15</f>
        <v>2331616.4300000002</v>
      </c>
      <c r="F16" s="12"/>
      <c r="G16" s="12"/>
      <c r="H16" s="3"/>
    </row>
    <row r="17" spans="1:20" outlineLevel="1" x14ac:dyDescent="0.25">
      <c r="B17" s="12">
        <v>7</v>
      </c>
      <c r="C17" s="13" t="s">
        <v>16</v>
      </c>
      <c r="D17" s="10">
        <v>0.03</v>
      </c>
      <c r="E17" s="17">
        <f>ROUND($E$16/(1-$D$17),2)-$E$16</f>
        <v>72111.849999999627</v>
      </c>
      <c r="F17" s="12"/>
      <c r="G17" s="18"/>
      <c r="Q17" s="3"/>
    </row>
    <row r="18" spans="1:20" outlineLevel="1" x14ac:dyDescent="0.25">
      <c r="B18" s="12"/>
      <c r="C18" s="14" t="s">
        <v>15</v>
      </c>
      <c r="D18" s="21"/>
      <c r="E18" s="19">
        <f>$E$16+$E$17</f>
        <v>2403728.2799999998</v>
      </c>
      <c r="F18" s="12"/>
      <c r="G18" s="12"/>
    </row>
    <row r="20" spans="1:20" s="2" customFormat="1" ht="43.9" customHeight="1" x14ac:dyDescent="0.25">
      <c r="B20" s="9" t="s">
        <v>2</v>
      </c>
      <c r="C20" s="9" t="s">
        <v>0</v>
      </c>
      <c r="D20" s="9" t="s">
        <v>3</v>
      </c>
      <c r="E20" s="9" t="s">
        <v>1</v>
      </c>
      <c r="F20" s="9" t="s">
        <v>7</v>
      </c>
      <c r="G20" s="9" t="s">
        <v>4</v>
      </c>
      <c r="H20" s="9" t="s">
        <v>30</v>
      </c>
      <c r="I20" s="9" t="s">
        <v>31</v>
      </c>
      <c r="J20" s="9" t="s">
        <v>35</v>
      </c>
      <c r="K20" s="9" t="s">
        <v>3</v>
      </c>
      <c r="L20" s="9" t="s">
        <v>5</v>
      </c>
      <c r="M20" s="9" t="s">
        <v>6</v>
      </c>
      <c r="N20" s="9" t="s">
        <v>4</v>
      </c>
      <c r="O20" s="9" t="s">
        <v>8</v>
      </c>
      <c r="P20" s="2" t="s">
        <v>24</v>
      </c>
      <c r="Q20" s="22" t="s">
        <v>26</v>
      </c>
      <c r="R20" s="22" t="s">
        <v>27</v>
      </c>
      <c r="S20" s="22" t="s">
        <v>32</v>
      </c>
      <c r="T20" s="2" t="s">
        <v>29</v>
      </c>
    </row>
    <row r="21" spans="1:20" x14ac:dyDescent="0.25">
      <c r="A21" s="27"/>
      <c r="B21" s="28"/>
      <c r="C21" s="29" t="s">
        <v>39</v>
      </c>
      <c r="D21" s="30"/>
      <c r="E21" s="31"/>
      <c r="F21" s="31"/>
      <c r="G21" s="31"/>
      <c r="H21" s="31"/>
      <c r="I21" s="31"/>
      <c r="J21" s="32"/>
      <c r="K21" s="32"/>
      <c r="L21" s="31"/>
      <c r="M21" s="31"/>
      <c r="N21" s="31"/>
      <c r="O21" s="33"/>
      <c r="P21" s="3"/>
      <c r="Q21" s="23"/>
      <c r="R21" s="23"/>
      <c r="S21" s="23"/>
      <c r="T21" s="3"/>
    </row>
    <row r="22" spans="1:20" ht="25.5" x14ac:dyDescent="0.25">
      <c r="B22" s="34">
        <v>1</v>
      </c>
      <c r="C22" s="35" t="s">
        <v>40</v>
      </c>
      <c r="D22" s="34" t="s">
        <v>41</v>
      </c>
      <c r="E22" s="37">
        <f>36+189+288-(8.5+2+90.25)</f>
        <v>412.25</v>
      </c>
      <c r="F22" s="37">
        <v>100</v>
      </c>
      <c r="G22" s="36">
        <f>SUM(O22:O25)/E22</f>
        <v>74.639320800485152</v>
      </c>
      <c r="H22" s="36">
        <f>F22+G22</f>
        <v>174.63932080048517</v>
      </c>
      <c r="I22" s="36">
        <f>ROUND(E22*H22,2)</f>
        <v>71995.06</v>
      </c>
      <c r="J22" s="35" t="s">
        <v>42</v>
      </c>
      <c r="K22" s="35" t="s">
        <v>43</v>
      </c>
      <c r="L22" s="36">
        <v>0.41599999999999998</v>
      </c>
      <c r="M22" s="39">
        <f>ROUND(E23*L22,4)</f>
        <v>3.4984999999999999</v>
      </c>
      <c r="N22" s="36">
        <v>5800</v>
      </c>
      <c r="O22" s="36">
        <f t="shared" ref="O22:O25" si="0">ROUND(M22*N22,2)</f>
        <v>20291.3</v>
      </c>
      <c r="P22" s="3">
        <f t="shared" ref="P22:P26" si="1">IF(E22=0,"",ROUND(E22*F22,2))</f>
        <v>41225</v>
      </c>
      <c r="Q22" s="23">
        <f t="shared" ref="Q22:Q40" si="2">IF(I22=0,"",F22+ROUND((F22+G22)*$D$13,2)+ROUND(F22*$D$14,2)+ROUND(F22*$D$15,2)+ROUND(ROUND((F22+ROUND((F22+G22)*$D$13,2)+ROUND(F22*$D$14,2)+ROUND(F22*$D$15,2)+G22+ROUND(G22*$D$12,2))/(1-$D$17),2)-(F22+ROUND((F22+G22)*$D$13,2)+ROUND(F22*$D$14,2)+ROUND(F22*$D$15,2)+G22+ROUND(G22*$D$12,2)),2))</f>
        <v>138.69</v>
      </c>
      <c r="R22" s="23">
        <f t="shared" ref="R22:R40" si="3">IF(I22=0,"",G22+ROUND(G22*$D$12,2))</f>
        <v>76.879320800485146</v>
      </c>
      <c r="S22" s="23">
        <f t="shared" ref="S22:S34" si="4">IF(I22=0,"",Q22+R22)</f>
        <v>215.56932080048514</v>
      </c>
      <c r="T22" s="3">
        <f t="shared" ref="T22:T34" si="5">IF(I22=0,"",ROUND(E22*S22,2))</f>
        <v>88868.45</v>
      </c>
    </row>
    <row r="23" spans="1:20" x14ac:dyDescent="0.25">
      <c r="B23" s="34"/>
      <c r="C23" s="35"/>
      <c r="D23" s="34" t="s">
        <v>44</v>
      </c>
      <c r="E23" s="39">
        <f>E22*0.02*1.02</f>
        <v>8.4099000000000004</v>
      </c>
      <c r="F23" s="37"/>
      <c r="G23" s="36"/>
      <c r="H23" s="36"/>
      <c r="I23" s="36"/>
      <c r="J23" s="41" t="s">
        <v>61</v>
      </c>
      <c r="K23" s="35" t="s">
        <v>44</v>
      </c>
      <c r="L23" s="36">
        <v>1.1599999999999999</v>
      </c>
      <c r="M23" s="39">
        <f>ROUND(E23*L23,4)</f>
        <v>9.7554999999999996</v>
      </c>
      <c r="N23" s="36">
        <v>710</v>
      </c>
      <c r="O23" s="36">
        <f t="shared" si="0"/>
        <v>6926.41</v>
      </c>
      <c r="P23" s="3">
        <f t="shared" si="1"/>
        <v>0</v>
      </c>
      <c r="Q23" s="23" t="str">
        <f t="shared" si="2"/>
        <v/>
      </c>
      <c r="R23" s="23" t="str">
        <f t="shared" si="3"/>
        <v/>
      </c>
      <c r="S23" s="23" t="str">
        <f t="shared" si="4"/>
        <v/>
      </c>
      <c r="T23" s="3" t="str">
        <f t="shared" si="5"/>
        <v/>
      </c>
    </row>
    <row r="24" spans="1:20" x14ac:dyDescent="0.25">
      <c r="B24" s="34"/>
      <c r="C24" s="35"/>
      <c r="D24" s="34"/>
      <c r="E24" s="36"/>
      <c r="F24" s="37"/>
      <c r="G24" s="36"/>
      <c r="H24" s="36"/>
      <c r="I24" s="36"/>
      <c r="J24" s="35" t="s">
        <v>45</v>
      </c>
      <c r="K24" s="35" t="s">
        <v>46</v>
      </c>
      <c r="L24" s="38">
        <v>0.61199999999999999</v>
      </c>
      <c r="M24" s="39">
        <f>ROUND(E23*L24,4)</f>
        <v>5.1468999999999996</v>
      </c>
      <c r="N24" s="36">
        <v>200</v>
      </c>
      <c r="O24" s="36">
        <f t="shared" si="0"/>
        <v>1029.3800000000001</v>
      </c>
      <c r="P24" s="3" t="str">
        <f t="shared" si="1"/>
        <v/>
      </c>
      <c r="Q24" s="23" t="str">
        <f t="shared" si="2"/>
        <v/>
      </c>
      <c r="R24" s="23" t="str">
        <f t="shared" si="3"/>
        <v/>
      </c>
      <c r="S24" s="23" t="str">
        <f t="shared" si="4"/>
        <v/>
      </c>
      <c r="T24" s="3" t="str">
        <f t="shared" si="5"/>
        <v/>
      </c>
    </row>
    <row r="25" spans="1:20" x14ac:dyDescent="0.25">
      <c r="B25" s="34"/>
      <c r="C25" s="35"/>
      <c r="D25" s="34"/>
      <c r="E25" s="36"/>
      <c r="F25" s="37"/>
      <c r="G25" s="36"/>
      <c r="H25" s="36"/>
      <c r="I25" s="36"/>
      <c r="J25" s="35" t="s">
        <v>47</v>
      </c>
      <c r="K25" s="35" t="s">
        <v>48</v>
      </c>
      <c r="L25" s="36">
        <v>10</v>
      </c>
      <c r="M25" s="39">
        <f>ROUND(E23*L25,4)</f>
        <v>84.099000000000004</v>
      </c>
      <c r="N25" s="36">
        <v>30</v>
      </c>
      <c r="O25" s="36">
        <f t="shared" si="0"/>
        <v>2522.9699999999998</v>
      </c>
      <c r="P25" s="3" t="str">
        <f t="shared" si="1"/>
        <v/>
      </c>
      <c r="Q25" s="23" t="str">
        <f t="shared" si="2"/>
        <v/>
      </c>
      <c r="R25" s="23" t="str">
        <f t="shared" si="3"/>
        <v/>
      </c>
      <c r="S25" s="23" t="str">
        <f t="shared" si="4"/>
        <v/>
      </c>
      <c r="T25" s="3" t="str">
        <f t="shared" si="5"/>
        <v/>
      </c>
    </row>
    <row r="26" spans="1:20" ht="25.5" x14ac:dyDescent="0.25">
      <c r="A26" s="27"/>
      <c r="B26" s="40">
        <v>2</v>
      </c>
      <c r="C26" s="41" t="s">
        <v>49</v>
      </c>
      <c r="D26" s="42" t="s">
        <v>41</v>
      </c>
      <c r="E26" s="37">
        <f>E22</f>
        <v>412.25</v>
      </c>
      <c r="F26" s="37">
        <v>30</v>
      </c>
      <c r="G26" s="37">
        <f>SUM(O26)/E26</f>
        <v>21.000848999393572</v>
      </c>
      <c r="H26" s="37">
        <f>F26+G26</f>
        <v>51.000848999393568</v>
      </c>
      <c r="I26" s="37">
        <f>ROUND(E26*H26,2)</f>
        <v>21025.1</v>
      </c>
      <c r="J26" s="41" t="s">
        <v>50</v>
      </c>
      <c r="K26" s="41" t="s">
        <v>48</v>
      </c>
      <c r="L26" s="37">
        <v>0.3</v>
      </c>
      <c r="M26" s="37">
        <f>ROUND(E26*L26,2)</f>
        <v>123.68</v>
      </c>
      <c r="N26" s="37">
        <v>70</v>
      </c>
      <c r="O26" s="37">
        <f>ROUND(M26*N26,2)</f>
        <v>8657.6</v>
      </c>
      <c r="P26" s="3">
        <f t="shared" si="1"/>
        <v>12367.5</v>
      </c>
      <c r="Q26" s="23">
        <f t="shared" si="2"/>
        <v>41.46</v>
      </c>
      <c r="R26" s="23">
        <f t="shared" si="3"/>
        <v>21.630848999393571</v>
      </c>
      <c r="S26" s="23">
        <f t="shared" si="4"/>
        <v>63.090848999393572</v>
      </c>
      <c r="T26" s="3">
        <f t="shared" si="5"/>
        <v>26009.200000000001</v>
      </c>
    </row>
    <row r="27" spans="1:20" x14ac:dyDescent="0.25">
      <c r="B27" s="34">
        <v>3</v>
      </c>
      <c r="C27" s="35" t="s">
        <v>54</v>
      </c>
      <c r="D27" s="34" t="s">
        <v>41</v>
      </c>
      <c r="E27" s="36">
        <f>E22</f>
        <v>412.25</v>
      </c>
      <c r="F27" s="36">
        <v>80</v>
      </c>
      <c r="G27" s="36">
        <f>SUM(O27:O28)/E27</f>
        <v>89.159126743480897</v>
      </c>
      <c r="H27" s="36">
        <f>F27+G27</f>
        <v>169.1591267434809</v>
      </c>
      <c r="I27" s="36">
        <f>ROUND(E27*H27,2)</f>
        <v>69735.850000000006</v>
      </c>
      <c r="J27" s="35" t="s">
        <v>53</v>
      </c>
      <c r="K27" s="35" t="s">
        <v>41</v>
      </c>
      <c r="L27" s="36">
        <v>1.1499999999999999</v>
      </c>
      <c r="M27" s="36">
        <f>ROUND(E27*L27,2)</f>
        <v>474.09</v>
      </c>
      <c r="N27" s="36">
        <v>65</v>
      </c>
      <c r="O27" s="36">
        <f>ROUND(M27*N27,2)</f>
        <v>30815.85</v>
      </c>
      <c r="P27" s="3">
        <f>IF(E27=0,"",ROUND(E27*F27,2))</f>
        <v>32980</v>
      </c>
      <c r="Q27" s="23">
        <f t="shared" si="2"/>
        <v>114.01</v>
      </c>
      <c r="R27" s="23">
        <f t="shared" si="3"/>
        <v>91.829126743480899</v>
      </c>
      <c r="S27" s="23">
        <f t="shared" si="4"/>
        <v>205.8391267434809</v>
      </c>
      <c r="T27" s="3">
        <f t="shared" si="5"/>
        <v>84857.18</v>
      </c>
    </row>
    <row r="28" spans="1:20" x14ac:dyDescent="0.25">
      <c r="B28" s="34"/>
      <c r="C28" s="35"/>
      <c r="D28" s="34"/>
      <c r="E28" s="36"/>
      <c r="F28" s="36"/>
      <c r="G28" s="36"/>
      <c r="H28" s="36"/>
      <c r="I28" s="36"/>
      <c r="J28" s="35" t="s">
        <v>51</v>
      </c>
      <c r="K28" s="35" t="s">
        <v>52</v>
      </c>
      <c r="L28" s="36">
        <v>0.02</v>
      </c>
      <c r="M28" s="36">
        <f>ROUND(E27*L28,2)</f>
        <v>8.25</v>
      </c>
      <c r="N28" s="36">
        <v>720</v>
      </c>
      <c r="O28" s="36">
        <f t="shared" ref="O28" si="6">ROUND(M28*N28,2)</f>
        <v>5940</v>
      </c>
      <c r="P28" s="3" t="str">
        <f>IF(E28=0,"",ROUND(E28*F28,2))</f>
        <v/>
      </c>
      <c r="Q28" s="23" t="str">
        <f t="shared" si="2"/>
        <v/>
      </c>
      <c r="R28" s="23" t="str">
        <f t="shared" si="3"/>
        <v/>
      </c>
      <c r="S28" s="23" t="str">
        <f t="shared" si="4"/>
        <v/>
      </c>
      <c r="T28" s="3" t="str">
        <f t="shared" si="5"/>
        <v/>
      </c>
    </row>
    <row r="29" spans="1:20" ht="25.5" x14ac:dyDescent="0.25">
      <c r="A29" s="27"/>
      <c r="B29" s="34">
        <v>4</v>
      </c>
      <c r="C29" s="35" t="s">
        <v>56</v>
      </c>
      <c r="D29" s="34" t="s">
        <v>41</v>
      </c>
      <c r="E29" s="36">
        <f>E22</f>
        <v>412.25</v>
      </c>
      <c r="F29" s="36">
        <v>50</v>
      </c>
      <c r="G29" s="36">
        <f>SUM(O29)/E29</f>
        <v>780.30054578532452</v>
      </c>
      <c r="H29" s="36">
        <f>F29+G29</f>
        <v>830.30054578532452</v>
      </c>
      <c r="I29" s="36">
        <f>ROUND(E29*H29,2)</f>
        <v>342291.4</v>
      </c>
      <c r="J29" s="35" t="s">
        <v>55</v>
      </c>
      <c r="K29" s="35" t="s">
        <v>44</v>
      </c>
      <c r="L29" s="39">
        <f>0.17*1.02</f>
        <v>0.17340000000000003</v>
      </c>
      <c r="M29" s="39">
        <f>ROUND(E29*L29,4)</f>
        <v>71.484200000000001</v>
      </c>
      <c r="N29" s="36">
        <v>4500</v>
      </c>
      <c r="O29" s="36">
        <f>ROUND(M29*N29,2)</f>
        <v>321678.90000000002</v>
      </c>
      <c r="P29" s="3">
        <f>IF(E29=0,"",ROUND(E29*F29,2))</f>
        <v>20612.5</v>
      </c>
      <c r="Q29" s="23">
        <f t="shared" si="2"/>
        <v>146.63</v>
      </c>
      <c r="R29" s="23">
        <f t="shared" si="3"/>
        <v>803.71054578532448</v>
      </c>
      <c r="S29" s="23">
        <f t="shared" si="4"/>
        <v>950.34054578532448</v>
      </c>
      <c r="T29" s="3">
        <f t="shared" si="5"/>
        <v>391777.89</v>
      </c>
    </row>
    <row r="30" spans="1:20" ht="38.25" x14ac:dyDescent="0.25">
      <c r="A30" s="27"/>
      <c r="B30" s="34">
        <v>5</v>
      </c>
      <c r="C30" s="35" t="s">
        <v>58</v>
      </c>
      <c r="D30" s="34" t="s">
        <v>41</v>
      </c>
      <c r="E30" s="36">
        <f>E22</f>
        <v>412.25</v>
      </c>
      <c r="F30" s="36">
        <v>200</v>
      </c>
      <c r="G30" s="36">
        <f>SUM(O30)/E30</f>
        <v>324.02183141297758</v>
      </c>
      <c r="H30" s="36">
        <f>F30+G30</f>
        <v>524.02183141297758</v>
      </c>
      <c r="I30" s="36">
        <f>ROUND(E30*H30,2)</f>
        <v>216028</v>
      </c>
      <c r="J30" s="35" t="s">
        <v>57</v>
      </c>
      <c r="K30" s="35" t="s">
        <v>44</v>
      </c>
      <c r="L30" s="36">
        <v>0.18</v>
      </c>
      <c r="M30" s="36">
        <f>ROUND(E30*L30,2)</f>
        <v>74.209999999999994</v>
      </c>
      <c r="N30" s="36">
        <v>1800</v>
      </c>
      <c r="O30" s="36">
        <f>ROUND(M30*N30,2)</f>
        <v>133578</v>
      </c>
      <c r="P30" s="3">
        <f>IF(E30=0,"",ROUND(E30*F30,2))</f>
        <v>82450</v>
      </c>
      <c r="Q30" s="23">
        <f t="shared" si="2"/>
        <v>295.56</v>
      </c>
      <c r="R30" s="23">
        <f t="shared" si="3"/>
        <v>333.7418314129776</v>
      </c>
      <c r="S30" s="23">
        <f t="shared" si="4"/>
        <v>629.30183141297766</v>
      </c>
      <c r="T30" s="3">
        <f t="shared" si="5"/>
        <v>259429.68</v>
      </c>
    </row>
    <row r="31" spans="1:20" ht="25.5" x14ac:dyDescent="0.25">
      <c r="A31" s="27"/>
      <c r="B31" s="34">
        <v>6</v>
      </c>
      <c r="C31" s="35" t="s">
        <v>59</v>
      </c>
      <c r="D31" s="34" t="s">
        <v>41</v>
      </c>
      <c r="E31" s="36">
        <f>E22</f>
        <v>412.25</v>
      </c>
      <c r="F31" s="36">
        <v>30</v>
      </c>
      <c r="G31" s="36">
        <f>SUM(O31)/E31</f>
        <v>11.500060642813827</v>
      </c>
      <c r="H31" s="36">
        <f>F31+G31</f>
        <v>41.500060642813828</v>
      </c>
      <c r="I31" s="36">
        <f>ROUND(E31*H31,2)</f>
        <v>17108.400000000001</v>
      </c>
      <c r="J31" s="35" t="s">
        <v>60</v>
      </c>
      <c r="K31" s="35" t="s">
        <v>41</v>
      </c>
      <c r="L31" s="36">
        <v>1.1499999999999999</v>
      </c>
      <c r="M31" s="36">
        <f>ROUND(E31*L31,2)</f>
        <v>474.09</v>
      </c>
      <c r="N31" s="36">
        <v>10</v>
      </c>
      <c r="O31" s="36">
        <f>ROUND(M31*N31,2)</f>
        <v>4740.8999999999996</v>
      </c>
      <c r="P31" s="3">
        <f>IF(E31=0,"",ROUND(E31*F31,2))</f>
        <v>12367.5</v>
      </c>
      <c r="Q31" s="23">
        <f t="shared" si="2"/>
        <v>40.479999999999997</v>
      </c>
      <c r="R31" s="23">
        <f t="shared" si="3"/>
        <v>11.850060642813826</v>
      </c>
      <c r="S31" s="23">
        <f t="shared" si="4"/>
        <v>52.33006064281382</v>
      </c>
      <c r="T31" s="3">
        <f t="shared" si="5"/>
        <v>21573.07</v>
      </c>
    </row>
    <row r="32" spans="1:20" ht="38.25" x14ac:dyDescent="0.25">
      <c r="B32" s="40">
        <v>6</v>
      </c>
      <c r="C32" s="41" t="s">
        <v>71</v>
      </c>
      <c r="D32" s="42" t="s">
        <v>41</v>
      </c>
      <c r="E32" s="37">
        <f>E22</f>
        <v>412.25</v>
      </c>
      <c r="F32" s="37">
        <v>300</v>
      </c>
      <c r="G32" s="37">
        <f>SUM(O32:O34)/E32</f>
        <v>272.05705275924805</v>
      </c>
      <c r="H32" s="37">
        <f>F32+G32</f>
        <v>572.05705275924811</v>
      </c>
      <c r="I32" s="37">
        <f>ROUND(E32*H32,2)</f>
        <v>235830.52</v>
      </c>
      <c r="J32" s="41" t="s">
        <v>42</v>
      </c>
      <c r="K32" s="41" t="s">
        <v>43</v>
      </c>
      <c r="L32" s="37">
        <v>0.41599999999999998</v>
      </c>
      <c r="M32" s="43">
        <f>ROUND(E33*L32,4)</f>
        <v>8.7462999999999997</v>
      </c>
      <c r="N32" s="37">
        <v>5800</v>
      </c>
      <c r="O32" s="37">
        <f t="shared" ref="O32:O34" si="7">ROUND(M32*N32,2)</f>
        <v>50728.54</v>
      </c>
      <c r="P32" s="3">
        <f t="shared" ref="P32:P35" si="8">IF(E32=0,"",ROUND(E32*F32,2))</f>
        <v>123675</v>
      </c>
      <c r="Q32" s="23">
        <f t="shared" si="2"/>
        <v>421.08000000000004</v>
      </c>
      <c r="R32" s="23">
        <f t="shared" si="3"/>
        <v>280.21705275924808</v>
      </c>
      <c r="S32" s="23">
        <f t="shared" si="4"/>
        <v>701.29705275924812</v>
      </c>
      <c r="T32" s="3">
        <f t="shared" si="5"/>
        <v>289109.71000000002</v>
      </c>
    </row>
    <row r="33" spans="1:20" x14ac:dyDescent="0.25">
      <c r="B33" s="40"/>
      <c r="C33" s="41"/>
      <c r="D33" s="40" t="s">
        <v>44</v>
      </c>
      <c r="E33" s="43">
        <f>E32*0.05*1.02</f>
        <v>21.024750000000001</v>
      </c>
      <c r="F33" s="37"/>
      <c r="G33" s="37"/>
      <c r="H33" s="37"/>
      <c r="I33" s="37"/>
      <c r="J33" s="41" t="s">
        <v>61</v>
      </c>
      <c r="K33" s="41" t="s">
        <v>44</v>
      </c>
      <c r="L33" s="37">
        <v>1.1599999999999999</v>
      </c>
      <c r="M33" s="43">
        <f>ROUND(E33*L33,4)</f>
        <v>24.3887</v>
      </c>
      <c r="N33" s="37">
        <v>710</v>
      </c>
      <c r="O33" s="37">
        <f t="shared" si="7"/>
        <v>17315.98</v>
      </c>
      <c r="P33" s="3">
        <f t="shared" si="8"/>
        <v>0</v>
      </c>
      <c r="Q33" s="23" t="str">
        <f t="shared" si="2"/>
        <v/>
      </c>
      <c r="R33" s="23" t="str">
        <f t="shared" si="3"/>
        <v/>
      </c>
      <c r="S33" s="23" t="str">
        <f t="shared" si="4"/>
        <v/>
      </c>
      <c r="T33" s="3" t="str">
        <f t="shared" si="5"/>
        <v/>
      </c>
    </row>
    <row r="34" spans="1:20" x14ac:dyDescent="0.25">
      <c r="B34" s="40"/>
      <c r="C34" s="41"/>
      <c r="D34" s="40"/>
      <c r="E34" s="37"/>
      <c r="F34" s="37"/>
      <c r="G34" s="37"/>
      <c r="H34" s="37"/>
      <c r="I34" s="37"/>
      <c r="J34" s="41" t="s">
        <v>62</v>
      </c>
      <c r="K34" s="41" t="s">
        <v>41</v>
      </c>
      <c r="L34" s="37">
        <v>1.07</v>
      </c>
      <c r="M34" s="37">
        <f>ROUND(E32*L34,2)</f>
        <v>441.11</v>
      </c>
      <c r="N34" s="37">
        <v>100</v>
      </c>
      <c r="O34" s="37">
        <f t="shared" si="7"/>
        <v>44111</v>
      </c>
      <c r="P34" s="3" t="str">
        <f t="shared" si="8"/>
        <v/>
      </c>
      <c r="Q34" s="23" t="str">
        <f t="shared" si="2"/>
        <v/>
      </c>
      <c r="R34" s="23" t="str">
        <f t="shared" si="3"/>
        <v/>
      </c>
      <c r="S34" s="23" t="str">
        <f t="shared" si="4"/>
        <v/>
      </c>
      <c r="T34" s="3" t="str">
        <f t="shared" si="5"/>
        <v/>
      </c>
    </row>
    <row r="35" spans="1:20" ht="25.5" x14ac:dyDescent="0.25">
      <c r="A35" s="27"/>
      <c r="B35" s="40">
        <v>7</v>
      </c>
      <c r="C35" s="41" t="s">
        <v>49</v>
      </c>
      <c r="D35" s="42" t="s">
        <v>41</v>
      </c>
      <c r="E35" s="37">
        <f>E22</f>
        <v>412.25</v>
      </c>
      <c r="F35" s="37">
        <v>30</v>
      </c>
      <c r="G35" s="37">
        <f>SUM(O35)/E35</f>
        <v>21.000848999393572</v>
      </c>
      <c r="H35" s="37">
        <f>F35+G35</f>
        <v>51.000848999393568</v>
      </c>
      <c r="I35" s="37">
        <f>ROUND(E35*H35,2)</f>
        <v>21025.1</v>
      </c>
      <c r="J35" s="41" t="s">
        <v>50</v>
      </c>
      <c r="K35" s="41" t="s">
        <v>48</v>
      </c>
      <c r="L35" s="37">
        <v>0.3</v>
      </c>
      <c r="M35" s="37">
        <f>ROUND(E35*L35,2)</f>
        <v>123.68</v>
      </c>
      <c r="N35" s="37">
        <v>70</v>
      </c>
      <c r="O35" s="37">
        <f>ROUND(M35*N35,2)</f>
        <v>8657.6</v>
      </c>
      <c r="P35" s="3">
        <f t="shared" si="8"/>
        <v>12367.5</v>
      </c>
      <c r="Q35" s="23">
        <f t="shared" si="2"/>
        <v>41.46</v>
      </c>
      <c r="R35" s="23">
        <f t="shared" si="3"/>
        <v>21.630848999393571</v>
      </c>
      <c r="S35" s="23">
        <f t="shared" ref="S35:S40" si="9">IF(I35=0,"",Q35+R35)</f>
        <v>63.090848999393572</v>
      </c>
      <c r="T35" s="3">
        <f t="shared" ref="T35:T40" si="10">IF(I35=0,"",ROUND(E35*S35,2))</f>
        <v>26009.200000000001</v>
      </c>
    </row>
    <row r="36" spans="1:20" ht="50.95" x14ac:dyDescent="0.25">
      <c r="B36" s="34">
        <v>8</v>
      </c>
      <c r="C36" s="35" t="s">
        <v>63</v>
      </c>
      <c r="D36" s="34" t="s">
        <v>41</v>
      </c>
      <c r="E36" s="36">
        <f>E22</f>
        <v>412.25</v>
      </c>
      <c r="F36" s="37">
        <v>300</v>
      </c>
      <c r="G36" s="36">
        <f>SUM(O36:O38)/E36</f>
        <v>613.61115827774415</v>
      </c>
      <c r="H36" s="36">
        <f>F36+G36</f>
        <v>913.61115827774415</v>
      </c>
      <c r="I36" s="36">
        <f>ROUND(E36*H36,2)</f>
        <v>376636.2</v>
      </c>
      <c r="J36" s="35" t="s">
        <v>64</v>
      </c>
      <c r="K36" s="35" t="s">
        <v>41</v>
      </c>
      <c r="L36" s="36">
        <v>1.1399999999999999</v>
      </c>
      <c r="M36" s="36">
        <f>ROUND(E36*L36,2)</f>
        <v>469.97</v>
      </c>
      <c r="N36" s="36">
        <v>200</v>
      </c>
      <c r="O36" s="36">
        <f t="shared" ref="O36:O38" si="11">ROUND(M36*N36,2)</f>
        <v>93994</v>
      </c>
      <c r="P36" s="3">
        <f>IF(E36=0,"",ROUND(E36*F36,2))</f>
        <v>123675</v>
      </c>
      <c r="Q36" s="23">
        <f t="shared" si="2"/>
        <v>456.61</v>
      </c>
      <c r="R36" s="23">
        <f t="shared" si="3"/>
        <v>632.02115827774412</v>
      </c>
      <c r="S36" s="23">
        <f t="shared" si="9"/>
        <v>1088.6311582777441</v>
      </c>
      <c r="T36" s="3">
        <f t="shared" si="10"/>
        <v>448788.2</v>
      </c>
    </row>
    <row r="37" spans="1:20" x14ac:dyDescent="0.25">
      <c r="B37" s="34"/>
      <c r="C37" s="35"/>
      <c r="D37" s="34"/>
      <c r="E37" s="36"/>
      <c r="F37" s="37"/>
      <c r="G37" s="36"/>
      <c r="H37" s="36"/>
      <c r="I37" s="36"/>
      <c r="J37" s="35" t="s">
        <v>65</v>
      </c>
      <c r="K37" s="35" t="s">
        <v>41</v>
      </c>
      <c r="L37" s="36">
        <v>2.3199999999999998</v>
      </c>
      <c r="M37" s="36">
        <f>ROUND(E36*L37,2)</f>
        <v>956.42</v>
      </c>
      <c r="N37" s="36">
        <v>160</v>
      </c>
      <c r="O37" s="36">
        <f t="shared" si="11"/>
        <v>153027.20000000001</v>
      </c>
      <c r="P37" s="3"/>
      <c r="Q37" s="23" t="str">
        <f t="shared" si="2"/>
        <v/>
      </c>
      <c r="R37" s="23" t="str">
        <f t="shared" si="3"/>
        <v/>
      </c>
      <c r="S37" s="23" t="str">
        <f t="shared" si="9"/>
        <v/>
      </c>
      <c r="T37" s="3" t="str">
        <f t="shared" si="10"/>
        <v/>
      </c>
    </row>
    <row r="38" spans="1:20" x14ac:dyDescent="0.25">
      <c r="B38" s="34"/>
      <c r="C38" s="35"/>
      <c r="D38" s="34"/>
      <c r="E38" s="36"/>
      <c r="F38" s="37"/>
      <c r="G38" s="36"/>
      <c r="H38" s="36"/>
      <c r="I38" s="36"/>
      <c r="J38" s="35" t="s">
        <v>51</v>
      </c>
      <c r="K38" s="35" t="s">
        <v>52</v>
      </c>
      <c r="L38" s="36">
        <v>0.02</v>
      </c>
      <c r="M38" s="36">
        <f>ROUND(E36*L38,2)</f>
        <v>8.25</v>
      </c>
      <c r="N38" s="36">
        <v>720</v>
      </c>
      <c r="O38" s="36">
        <f t="shared" si="11"/>
        <v>5940</v>
      </c>
      <c r="P38" s="3" t="str">
        <f>IF(E38=0,"",ROUND(E38*F38,2))</f>
        <v/>
      </c>
      <c r="Q38" s="23" t="str">
        <f t="shared" si="2"/>
        <v/>
      </c>
      <c r="R38" s="23" t="str">
        <f t="shared" si="3"/>
        <v/>
      </c>
      <c r="S38" s="23" t="str">
        <f t="shared" si="9"/>
        <v/>
      </c>
      <c r="T38" s="3" t="str">
        <f t="shared" si="10"/>
        <v/>
      </c>
    </row>
    <row r="39" spans="1:20" x14ac:dyDescent="0.25">
      <c r="A39" s="27"/>
      <c r="B39" s="34">
        <v>9</v>
      </c>
      <c r="C39" s="35" t="s">
        <v>66</v>
      </c>
      <c r="D39" s="34" t="s">
        <v>41</v>
      </c>
      <c r="E39" s="36">
        <f>E22</f>
        <v>412.25</v>
      </c>
      <c r="F39" s="36">
        <v>30</v>
      </c>
      <c r="G39" s="36">
        <f>SUM(O39)/E39</f>
        <v>44.000485142510612</v>
      </c>
      <c r="H39" s="36">
        <f>F39+G39</f>
        <v>74.000485142510612</v>
      </c>
      <c r="I39" s="36">
        <f>ROUND(E39*H39,2)</f>
        <v>30506.7</v>
      </c>
      <c r="J39" s="35" t="s">
        <v>67</v>
      </c>
      <c r="K39" s="35" t="s">
        <v>41</v>
      </c>
      <c r="L39" s="36">
        <v>1.1000000000000001</v>
      </c>
      <c r="M39" s="36">
        <f>ROUND(E39*L39,2)</f>
        <v>453.48</v>
      </c>
      <c r="N39" s="36">
        <v>40</v>
      </c>
      <c r="O39" s="36">
        <f>ROUND(M39*N39,2)</f>
        <v>18139.2</v>
      </c>
      <c r="P39" s="3">
        <f>IF(E39=0,"",ROUND(E39*F39,2))</f>
        <v>12367.5</v>
      </c>
      <c r="Q39" s="23">
        <f t="shared" si="2"/>
        <v>43.86</v>
      </c>
      <c r="R39" s="23">
        <f t="shared" si="3"/>
        <v>45.320485142510613</v>
      </c>
      <c r="S39" s="23">
        <f t="shared" si="9"/>
        <v>89.180485142510605</v>
      </c>
      <c r="T39" s="3">
        <f t="shared" si="10"/>
        <v>36764.660000000003</v>
      </c>
    </row>
    <row r="40" spans="1:20" x14ac:dyDescent="0.25">
      <c r="A40" s="27"/>
      <c r="B40" s="34">
        <v>10</v>
      </c>
      <c r="C40" s="35" t="s">
        <v>68</v>
      </c>
      <c r="D40" s="34" t="s">
        <v>41</v>
      </c>
      <c r="E40" s="36">
        <f>E22</f>
        <v>412.25</v>
      </c>
      <c r="F40" s="36">
        <v>100</v>
      </c>
      <c r="G40" s="36">
        <f>SUM(O40)/E40</f>
        <v>112.20026682838083</v>
      </c>
      <c r="H40" s="36">
        <f>F40+G40</f>
        <v>212.20026682838085</v>
      </c>
      <c r="I40" s="36">
        <f>ROUND(E40*H40,2)</f>
        <v>87479.56</v>
      </c>
      <c r="J40" s="35" t="s">
        <v>69</v>
      </c>
      <c r="K40" s="35" t="s">
        <v>44</v>
      </c>
      <c r="L40" s="39">
        <f>0.05*1.02</f>
        <v>5.1000000000000004E-2</v>
      </c>
      <c r="M40" s="39">
        <f>ROUND(E40*L40,4)</f>
        <v>21.024799999999999</v>
      </c>
      <c r="N40" s="36">
        <v>2200</v>
      </c>
      <c r="O40" s="36">
        <f>ROUND(M40*N40,2)</f>
        <v>46254.559999999998</v>
      </c>
      <c r="P40" s="3">
        <f>IF(E40=0,"",ROUND(E40*F40,2))</f>
        <v>41225</v>
      </c>
      <c r="Q40" s="23">
        <f t="shared" si="2"/>
        <v>142.6</v>
      </c>
      <c r="R40" s="23">
        <f t="shared" si="3"/>
        <v>115.57026682838084</v>
      </c>
      <c r="S40" s="23">
        <f t="shared" si="9"/>
        <v>258.17026682838082</v>
      </c>
      <c r="T40" s="3">
        <f t="shared" si="10"/>
        <v>106430.69</v>
      </c>
    </row>
    <row r="41" spans="1:20" x14ac:dyDescent="0.25">
      <c r="A41" s="27"/>
      <c r="B41" s="28"/>
      <c r="C41" s="29" t="s">
        <v>70</v>
      </c>
      <c r="D41" s="30"/>
      <c r="E41" s="31"/>
      <c r="F41" s="31"/>
      <c r="G41" s="31"/>
      <c r="H41" s="31"/>
      <c r="I41" s="31"/>
      <c r="J41" s="32"/>
      <c r="K41" s="32"/>
      <c r="L41" s="31"/>
      <c r="M41" s="31"/>
      <c r="N41" s="31"/>
      <c r="O41" s="33"/>
      <c r="P41" s="3"/>
      <c r="Q41" s="23"/>
      <c r="R41" s="23"/>
      <c r="S41" s="23"/>
      <c r="T41" s="3"/>
    </row>
    <row r="42" spans="1:20" ht="25.5" x14ac:dyDescent="0.25">
      <c r="B42" s="34">
        <v>11</v>
      </c>
      <c r="C42" s="35" t="s">
        <v>40</v>
      </c>
      <c r="D42" s="34" t="s">
        <v>41</v>
      </c>
      <c r="E42" s="37">
        <v>81</v>
      </c>
      <c r="F42" s="37">
        <v>100</v>
      </c>
      <c r="G42" s="36">
        <f>SUM(O42:O45)/E42</f>
        <v>74.63987654320988</v>
      </c>
      <c r="H42" s="36">
        <f>F42+G42</f>
        <v>174.63987654320988</v>
      </c>
      <c r="I42" s="36">
        <f>ROUND(E42*H42,2)</f>
        <v>14145.83</v>
      </c>
      <c r="J42" s="35" t="s">
        <v>42</v>
      </c>
      <c r="K42" s="35" t="s">
        <v>43</v>
      </c>
      <c r="L42" s="36">
        <v>0.41599999999999998</v>
      </c>
      <c r="M42" s="39">
        <f>ROUND(E43*L42,4)</f>
        <v>0.68740000000000001</v>
      </c>
      <c r="N42" s="36">
        <v>5800</v>
      </c>
      <c r="O42" s="36">
        <f t="shared" ref="O42:O45" si="12">ROUND(M42*N42,2)</f>
        <v>3986.92</v>
      </c>
      <c r="P42" s="3">
        <f t="shared" ref="P42:P46" si="13">IF(E42=0,"",ROUND(E42*F42,2))</f>
        <v>8100</v>
      </c>
      <c r="Q42" s="23">
        <f t="shared" ref="Q42:Q60" si="14">IF(I42=0,"",F42+ROUND((F42+G42)*$D$13,2)+ROUND(F42*$D$14,2)+ROUND(F42*$D$15,2)+ROUND(ROUND((F42+ROUND((F42+G42)*$D$13,2)+ROUND(F42*$D$14,2)+ROUND(F42*$D$15,2)+G42+ROUND(G42*$D$12,2))/(1-$D$17),2)-(F42+ROUND((F42+G42)*$D$13,2)+ROUND(F42*$D$14,2)+ROUND(F42*$D$15,2)+G42+ROUND(G42*$D$12,2)),2))</f>
        <v>138.69</v>
      </c>
      <c r="R42" s="23">
        <f t="shared" ref="R42:R60" si="15">IF(I42=0,"",G42+ROUND(G42*$D$12,2))</f>
        <v>76.879876543209875</v>
      </c>
      <c r="S42" s="23">
        <f t="shared" ref="S42:S60" si="16">IF(I42=0,"",Q42+R42)</f>
        <v>215.56987654320989</v>
      </c>
      <c r="T42" s="3">
        <f t="shared" ref="T42:T60" si="17">IF(I42=0,"",ROUND(E42*S42,2))</f>
        <v>17461.16</v>
      </c>
    </row>
    <row r="43" spans="1:20" x14ac:dyDescent="0.25">
      <c r="B43" s="34"/>
      <c r="C43" s="35"/>
      <c r="D43" s="34" t="s">
        <v>44</v>
      </c>
      <c r="E43" s="39">
        <f>E42*0.02*1.02</f>
        <v>1.6524000000000001</v>
      </c>
      <c r="F43" s="37"/>
      <c r="G43" s="36"/>
      <c r="H43" s="36"/>
      <c r="I43" s="36"/>
      <c r="J43" s="41" t="s">
        <v>61</v>
      </c>
      <c r="K43" s="35" t="s">
        <v>44</v>
      </c>
      <c r="L43" s="36">
        <v>1.1599999999999999</v>
      </c>
      <c r="M43" s="39">
        <f>ROUND(E43*L43,4)</f>
        <v>1.9168000000000001</v>
      </c>
      <c r="N43" s="36">
        <v>710</v>
      </c>
      <c r="O43" s="36">
        <f t="shared" si="12"/>
        <v>1360.93</v>
      </c>
      <c r="P43" s="3">
        <f t="shared" si="13"/>
        <v>0</v>
      </c>
      <c r="Q43" s="23" t="str">
        <f t="shared" si="14"/>
        <v/>
      </c>
      <c r="R43" s="23" t="str">
        <f t="shared" si="15"/>
        <v/>
      </c>
      <c r="S43" s="23" t="str">
        <f t="shared" si="16"/>
        <v/>
      </c>
      <c r="T43" s="3" t="str">
        <f t="shared" si="17"/>
        <v/>
      </c>
    </row>
    <row r="44" spans="1:20" x14ac:dyDescent="0.25">
      <c r="B44" s="34"/>
      <c r="C44" s="35"/>
      <c r="D44" s="34"/>
      <c r="E44" s="36"/>
      <c r="F44" s="37"/>
      <c r="G44" s="36"/>
      <c r="H44" s="36"/>
      <c r="I44" s="36"/>
      <c r="J44" s="35" t="s">
        <v>45</v>
      </c>
      <c r="K44" s="35" t="s">
        <v>46</v>
      </c>
      <c r="L44" s="38">
        <v>0.61199999999999999</v>
      </c>
      <c r="M44" s="39">
        <f>ROUND(E43*L44,4)</f>
        <v>1.0113000000000001</v>
      </c>
      <c r="N44" s="36">
        <v>200</v>
      </c>
      <c r="O44" s="36">
        <f t="shared" si="12"/>
        <v>202.26</v>
      </c>
      <c r="P44" s="3" t="str">
        <f t="shared" si="13"/>
        <v/>
      </c>
      <c r="Q44" s="23" t="str">
        <f t="shared" si="14"/>
        <v/>
      </c>
      <c r="R44" s="23" t="str">
        <f t="shared" si="15"/>
        <v/>
      </c>
      <c r="S44" s="23" t="str">
        <f t="shared" si="16"/>
        <v/>
      </c>
      <c r="T44" s="3" t="str">
        <f t="shared" si="17"/>
        <v/>
      </c>
    </row>
    <row r="45" spans="1:20" x14ac:dyDescent="0.25">
      <c r="B45" s="34"/>
      <c r="C45" s="35"/>
      <c r="D45" s="34"/>
      <c r="E45" s="36"/>
      <c r="F45" s="37"/>
      <c r="G45" s="36"/>
      <c r="H45" s="36"/>
      <c r="I45" s="36"/>
      <c r="J45" s="35" t="s">
        <v>47</v>
      </c>
      <c r="K45" s="35" t="s">
        <v>48</v>
      </c>
      <c r="L45" s="36">
        <v>10</v>
      </c>
      <c r="M45" s="39">
        <f>ROUND(E43*L45,4)</f>
        <v>16.524000000000001</v>
      </c>
      <c r="N45" s="36">
        <v>30</v>
      </c>
      <c r="O45" s="36">
        <f t="shared" si="12"/>
        <v>495.72</v>
      </c>
      <c r="P45" s="3" t="str">
        <f t="shared" si="13"/>
        <v/>
      </c>
      <c r="Q45" s="23" t="str">
        <f t="shared" si="14"/>
        <v/>
      </c>
      <c r="R45" s="23" t="str">
        <f t="shared" si="15"/>
        <v/>
      </c>
      <c r="S45" s="23" t="str">
        <f t="shared" si="16"/>
        <v/>
      </c>
      <c r="T45" s="3" t="str">
        <f t="shared" si="17"/>
        <v/>
      </c>
    </row>
    <row r="46" spans="1:20" ht="25.5" x14ac:dyDescent="0.25">
      <c r="A46" s="27"/>
      <c r="B46" s="40">
        <v>12</v>
      </c>
      <c r="C46" s="41" t="s">
        <v>49</v>
      </c>
      <c r="D46" s="42" t="s">
        <v>41</v>
      </c>
      <c r="E46" s="37">
        <f>E42</f>
        <v>81</v>
      </c>
      <c r="F46" s="37">
        <v>30</v>
      </c>
      <c r="G46" s="37">
        <f>SUM(O46)/E46</f>
        <v>21</v>
      </c>
      <c r="H46" s="37">
        <f>F46+G46</f>
        <v>51</v>
      </c>
      <c r="I46" s="37">
        <f>ROUND(E46*H46,2)</f>
        <v>4131</v>
      </c>
      <c r="J46" s="41" t="s">
        <v>50</v>
      </c>
      <c r="K46" s="41" t="s">
        <v>48</v>
      </c>
      <c r="L46" s="37">
        <v>0.3</v>
      </c>
      <c r="M46" s="37">
        <f>ROUND(E46*L46,2)</f>
        <v>24.3</v>
      </c>
      <c r="N46" s="37">
        <v>70</v>
      </c>
      <c r="O46" s="37">
        <f>ROUND(M46*N46,2)</f>
        <v>1701</v>
      </c>
      <c r="P46" s="3">
        <f t="shared" si="13"/>
        <v>2430</v>
      </c>
      <c r="Q46" s="23">
        <f t="shared" si="14"/>
        <v>41.46</v>
      </c>
      <c r="R46" s="23">
        <f t="shared" si="15"/>
        <v>21.63</v>
      </c>
      <c r="S46" s="23">
        <f t="shared" si="16"/>
        <v>63.09</v>
      </c>
      <c r="T46" s="3">
        <f t="shared" si="17"/>
        <v>5110.29</v>
      </c>
    </row>
    <row r="47" spans="1:20" x14ac:dyDescent="0.25">
      <c r="B47" s="34">
        <v>13</v>
      </c>
      <c r="C47" s="35" t="s">
        <v>54</v>
      </c>
      <c r="D47" s="34" t="s">
        <v>41</v>
      </c>
      <c r="E47" s="36">
        <f>E42</f>
        <v>81</v>
      </c>
      <c r="F47" s="36">
        <v>80</v>
      </c>
      <c r="G47" s="36">
        <f>SUM(O47:O48)/E47</f>
        <v>89.149999999999991</v>
      </c>
      <c r="H47" s="36">
        <f>F47+G47</f>
        <v>169.14999999999998</v>
      </c>
      <c r="I47" s="36">
        <f>ROUND(E47*H47,2)</f>
        <v>13701.15</v>
      </c>
      <c r="J47" s="35" t="s">
        <v>53</v>
      </c>
      <c r="K47" s="35" t="s">
        <v>41</v>
      </c>
      <c r="L47" s="36">
        <v>1.1499999999999999</v>
      </c>
      <c r="M47" s="36">
        <f>ROUND(E47*L47,2)</f>
        <v>93.15</v>
      </c>
      <c r="N47" s="36">
        <v>65</v>
      </c>
      <c r="O47" s="36">
        <f>ROUND(M47*N47,2)</f>
        <v>6054.75</v>
      </c>
      <c r="P47" s="3">
        <f>IF(E47=0,"",ROUND(E47*F47,2))</f>
        <v>6480</v>
      </c>
      <c r="Q47" s="23">
        <f t="shared" si="14"/>
        <v>114.02000000000001</v>
      </c>
      <c r="R47" s="23">
        <f t="shared" si="15"/>
        <v>91.82</v>
      </c>
      <c r="S47" s="23">
        <f t="shared" si="16"/>
        <v>205.84</v>
      </c>
      <c r="T47" s="3">
        <f t="shared" si="17"/>
        <v>16673.04</v>
      </c>
    </row>
    <row r="48" spans="1:20" x14ac:dyDescent="0.25">
      <c r="B48" s="34"/>
      <c r="C48" s="35"/>
      <c r="D48" s="34"/>
      <c r="E48" s="36"/>
      <c r="F48" s="36"/>
      <c r="G48" s="36"/>
      <c r="H48" s="36"/>
      <c r="I48" s="36"/>
      <c r="J48" s="35" t="s">
        <v>51</v>
      </c>
      <c r="K48" s="35" t="s">
        <v>52</v>
      </c>
      <c r="L48" s="36">
        <v>0.02</v>
      </c>
      <c r="M48" s="36">
        <f>ROUND(E47*L48,2)</f>
        <v>1.62</v>
      </c>
      <c r="N48" s="36">
        <v>720</v>
      </c>
      <c r="O48" s="36">
        <f t="shared" ref="O48" si="18">ROUND(M48*N48,2)</f>
        <v>1166.4000000000001</v>
      </c>
      <c r="P48" s="3" t="str">
        <f>IF(E48=0,"",ROUND(E48*F48,2))</f>
        <v/>
      </c>
      <c r="Q48" s="23" t="str">
        <f t="shared" si="14"/>
        <v/>
      </c>
      <c r="R48" s="23" t="str">
        <f t="shared" si="15"/>
        <v/>
      </c>
      <c r="S48" s="23" t="str">
        <f t="shared" si="16"/>
        <v/>
      </c>
      <c r="T48" s="3" t="str">
        <f t="shared" si="17"/>
        <v/>
      </c>
    </row>
    <row r="49" spans="1:20" ht="25.5" x14ac:dyDescent="0.25">
      <c r="A49" s="27"/>
      <c r="B49" s="34">
        <v>14</v>
      </c>
      <c r="C49" s="35" t="s">
        <v>56</v>
      </c>
      <c r="D49" s="34" t="s">
        <v>41</v>
      </c>
      <c r="E49" s="36">
        <f>E42</f>
        <v>81</v>
      </c>
      <c r="F49" s="36">
        <v>50</v>
      </c>
      <c r="G49" s="36">
        <f>SUM(O49)/E49</f>
        <v>780.30000000000007</v>
      </c>
      <c r="H49" s="36">
        <f>F49+G49</f>
        <v>830.30000000000007</v>
      </c>
      <c r="I49" s="36">
        <f>ROUND(E49*H49,2)</f>
        <v>67254.3</v>
      </c>
      <c r="J49" s="35" t="s">
        <v>55</v>
      </c>
      <c r="K49" s="35" t="s">
        <v>44</v>
      </c>
      <c r="L49" s="39">
        <f>0.17*1.02</f>
        <v>0.17340000000000003</v>
      </c>
      <c r="M49" s="39">
        <f>ROUND(E49*L49,4)</f>
        <v>14.045400000000001</v>
      </c>
      <c r="N49" s="36">
        <v>4500</v>
      </c>
      <c r="O49" s="36">
        <f>ROUND(M49*N49,2)</f>
        <v>63204.3</v>
      </c>
      <c r="P49" s="3">
        <f>IF(E49=0,"",ROUND(E49*F49,2))</f>
        <v>4050</v>
      </c>
      <c r="Q49" s="23">
        <f t="shared" si="14"/>
        <v>146.63</v>
      </c>
      <c r="R49" s="23">
        <f t="shared" si="15"/>
        <v>803.71</v>
      </c>
      <c r="S49" s="23">
        <f t="shared" si="16"/>
        <v>950.34</v>
      </c>
      <c r="T49" s="3">
        <f t="shared" si="17"/>
        <v>76977.539999999994</v>
      </c>
    </row>
    <row r="50" spans="1:20" ht="38.25" x14ac:dyDescent="0.25">
      <c r="A50" s="27"/>
      <c r="B50" s="34">
        <v>15</v>
      </c>
      <c r="C50" s="35" t="s">
        <v>58</v>
      </c>
      <c r="D50" s="34" t="s">
        <v>41</v>
      </c>
      <c r="E50" s="36">
        <f>E42</f>
        <v>81</v>
      </c>
      <c r="F50" s="36">
        <v>200</v>
      </c>
      <c r="G50" s="36">
        <f>SUM(O50)/E50</f>
        <v>324</v>
      </c>
      <c r="H50" s="36">
        <f>F50+G50</f>
        <v>524</v>
      </c>
      <c r="I50" s="36">
        <f>ROUND(E50*H50,2)</f>
        <v>42444</v>
      </c>
      <c r="J50" s="35" t="s">
        <v>57</v>
      </c>
      <c r="K50" s="35" t="s">
        <v>44</v>
      </c>
      <c r="L50" s="36">
        <v>0.18</v>
      </c>
      <c r="M50" s="36">
        <f>ROUND(E50*L50,2)</f>
        <v>14.58</v>
      </c>
      <c r="N50" s="36">
        <v>1800</v>
      </c>
      <c r="O50" s="36">
        <f>ROUND(M50*N50,2)</f>
        <v>26244</v>
      </c>
      <c r="P50" s="3">
        <f>IF(E50=0,"",ROUND(E50*F50,2))</f>
        <v>16200</v>
      </c>
      <c r="Q50" s="23">
        <f t="shared" si="14"/>
        <v>295.56</v>
      </c>
      <c r="R50" s="23">
        <f t="shared" si="15"/>
        <v>333.72</v>
      </c>
      <c r="S50" s="23">
        <f t="shared" si="16"/>
        <v>629.28</v>
      </c>
      <c r="T50" s="3">
        <f t="shared" si="17"/>
        <v>50971.68</v>
      </c>
    </row>
    <row r="51" spans="1:20" ht="25.5" x14ac:dyDescent="0.25">
      <c r="A51" s="27"/>
      <c r="B51" s="34">
        <v>16</v>
      </c>
      <c r="C51" s="35" t="s">
        <v>59</v>
      </c>
      <c r="D51" s="34" t="s">
        <v>41</v>
      </c>
      <c r="E51" s="36">
        <f>E42</f>
        <v>81</v>
      </c>
      <c r="F51" s="36">
        <v>30</v>
      </c>
      <c r="G51" s="36">
        <f>SUM(O51)/E51</f>
        <v>11.5</v>
      </c>
      <c r="H51" s="36">
        <f>F51+G51</f>
        <v>41.5</v>
      </c>
      <c r="I51" s="36">
        <f>ROUND(E51*H51,2)</f>
        <v>3361.5</v>
      </c>
      <c r="J51" s="35" t="s">
        <v>60</v>
      </c>
      <c r="K51" s="35" t="s">
        <v>41</v>
      </c>
      <c r="L51" s="36">
        <v>1.1499999999999999</v>
      </c>
      <c r="M51" s="36">
        <f>ROUND(E51*L51,2)</f>
        <v>93.15</v>
      </c>
      <c r="N51" s="36">
        <v>10</v>
      </c>
      <c r="O51" s="36">
        <f>ROUND(M51*N51,2)</f>
        <v>931.5</v>
      </c>
      <c r="P51" s="3">
        <f>IF(E51=0,"",ROUND(E51*F51,2))</f>
        <v>2430</v>
      </c>
      <c r="Q51" s="23">
        <f t="shared" si="14"/>
        <v>40.479999999999997</v>
      </c>
      <c r="R51" s="23">
        <f t="shared" si="15"/>
        <v>11.85</v>
      </c>
      <c r="S51" s="23">
        <f t="shared" si="16"/>
        <v>52.33</v>
      </c>
      <c r="T51" s="3">
        <f t="shared" si="17"/>
        <v>4238.7299999999996</v>
      </c>
    </row>
    <row r="52" spans="1:20" ht="38.25" x14ac:dyDescent="0.25">
      <c r="B52" s="40">
        <v>17</v>
      </c>
      <c r="C52" s="41" t="s">
        <v>71</v>
      </c>
      <c r="D52" s="42" t="s">
        <v>41</v>
      </c>
      <c r="E52" s="37">
        <f>E42</f>
        <v>81</v>
      </c>
      <c r="F52" s="37">
        <v>300</v>
      </c>
      <c r="G52" s="37">
        <f>SUM(O52:O54)/E52</f>
        <v>272.05703703703705</v>
      </c>
      <c r="H52" s="37">
        <f>F52+G52</f>
        <v>572.05703703703705</v>
      </c>
      <c r="I52" s="37">
        <f>ROUND(E52*H52,2)</f>
        <v>46336.62</v>
      </c>
      <c r="J52" s="41" t="s">
        <v>42</v>
      </c>
      <c r="K52" s="41" t="s">
        <v>43</v>
      </c>
      <c r="L52" s="37">
        <v>0.41599999999999998</v>
      </c>
      <c r="M52" s="43">
        <f>ROUND(E53*L52,4)</f>
        <v>1.7184999999999999</v>
      </c>
      <c r="N52" s="37">
        <v>5800</v>
      </c>
      <c r="O52" s="37">
        <f t="shared" ref="O52:O54" si="19">ROUND(M52*N52,2)</f>
        <v>9967.2999999999993</v>
      </c>
      <c r="P52" s="3">
        <f t="shared" ref="P52:P55" si="20">IF(E52=0,"",ROUND(E52*F52,2))</f>
        <v>24300</v>
      </c>
      <c r="Q52" s="23">
        <f t="shared" si="14"/>
        <v>421.08000000000004</v>
      </c>
      <c r="R52" s="23">
        <f t="shared" si="15"/>
        <v>280.21703703703707</v>
      </c>
      <c r="S52" s="23">
        <f t="shared" si="16"/>
        <v>701.29703703703717</v>
      </c>
      <c r="T52" s="3">
        <f t="shared" si="17"/>
        <v>56805.06</v>
      </c>
    </row>
    <row r="53" spans="1:20" x14ac:dyDescent="0.25">
      <c r="B53" s="40"/>
      <c r="C53" s="41"/>
      <c r="D53" s="40" t="s">
        <v>44</v>
      </c>
      <c r="E53" s="43">
        <f>E52*0.05*1.02</f>
        <v>4.1310000000000002</v>
      </c>
      <c r="F53" s="37"/>
      <c r="G53" s="37"/>
      <c r="H53" s="37"/>
      <c r="I53" s="37"/>
      <c r="J53" s="41" t="s">
        <v>61</v>
      </c>
      <c r="K53" s="41" t="s">
        <v>44</v>
      </c>
      <c r="L53" s="37">
        <v>1.1599999999999999</v>
      </c>
      <c r="M53" s="43">
        <f>ROUND(E53*L53,4)</f>
        <v>4.7919999999999998</v>
      </c>
      <c r="N53" s="37">
        <v>710</v>
      </c>
      <c r="O53" s="37">
        <f t="shared" si="19"/>
        <v>3402.32</v>
      </c>
      <c r="P53" s="3">
        <f t="shared" si="20"/>
        <v>0</v>
      </c>
      <c r="Q53" s="23" t="str">
        <f t="shared" si="14"/>
        <v/>
      </c>
      <c r="R53" s="23" t="str">
        <f t="shared" si="15"/>
        <v/>
      </c>
      <c r="S53" s="23" t="str">
        <f t="shared" si="16"/>
        <v/>
      </c>
      <c r="T53" s="3" t="str">
        <f t="shared" si="17"/>
        <v/>
      </c>
    </row>
    <row r="54" spans="1:20" x14ac:dyDescent="0.25">
      <c r="B54" s="40"/>
      <c r="C54" s="41"/>
      <c r="D54" s="40"/>
      <c r="E54" s="37"/>
      <c r="F54" s="37"/>
      <c r="G54" s="37"/>
      <c r="H54" s="37"/>
      <c r="I54" s="37"/>
      <c r="J54" s="41" t="s">
        <v>62</v>
      </c>
      <c r="K54" s="41" t="s">
        <v>41</v>
      </c>
      <c r="L54" s="37">
        <v>1.07</v>
      </c>
      <c r="M54" s="37">
        <f>ROUND(E52*L54,2)</f>
        <v>86.67</v>
      </c>
      <c r="N54" s="37">
        <v>100</v>
      </c>
      <c r="O54" s="37">
        <f t="shared" si="19"/>
        <v>8667</v>
      </c>
      <c r="P54" s="3" t="str">
        <f t="shared" si="20"/>
        <v/>
      </c>
      <c r="Q54" s="23" t="str">
        <f t="shared" si="14"/>
        <v/>
      </c>
      <c r="R54" s="23" t="str">
        <f t="shared" si="15"/>
        <v/>
      </c>
      <c r="S54" s="23" t="str">
        <f t="shared" si="16"/>
        <v/>
      </c>
      <c r="T54" s="3" t="str">
        <f t="shared" si="17"/>
        <v/>
      </c>
    </row>
    <row r="55" spans="1:20" ht="25.5" x14ac:dyDescent="0.25">
      <c r="A55" s="27"/>
      <c r="B55" s="40">
        <v>18</v>
      </c>
      <c r="C55" s="41" t="s">
        <v>49</v>
      </c>
      <c r="D55" s="42" t="s">
        <v>41</v>
      </c>
      <c r="E55" s="37">
        <f>E42</f>
        <v>81</v>
      </c>
      <c r="F55" s="37">
        <v>30</v>
      </c>
      <c r="G55" s="37">
        <f>SUM(O55)/E55</f>
        <v>21</v>
      </c>
      <c r="H55" s="37">
        <f>F55+G55</f>
        <v>51</v>
      </c>
      <c r="I55" s="37">
        <f>ROUND(E55*H55,2)</f>
        <v>4131</v>
      </c>
      <c r="J55" s="41" t="s">
        <v>50</v>
      </c>
      <c r="K55" s="41" t="s">
        <v>48</v>
      </c>
      <c r="L55" s="37">
        <v>0.3</v>
      </c>
      <c r="M55" s="37">
        <f>ROUND(E55*L55,2)</f>
        <v>24.3</v>
      </c>
      <c r="N55" s="37">
        <v>70</v>
      </c>
      <c r="O55" s="37">
        <f>ROUND(M55*N55,2)</f>
        <v>1701</v>
      </c>
      <c r="P55" s="3">
        <f t="shared" si="20"/>
        <v>2430</v>
      </c>
      <c r="Q55" s="23">
        <f t="shared" si="14"/>
        <v>41.46</v>
      </c>
      <c r="R55" s="23">
        <f t="shared" si="15"/>
        <v>21.63</v>
      </c>
      <c r="S55" s="23">
        <f t="shared" si="16"/>
        <v>63.09</v>
      </c>
      <c r="T55" s="3">
        <f t="shared" si="17"/>
        <v>5110.29</v>
      </c>
    </row>
    <row r="56" spans="1:20" ht="50.95" x14ac:dyDescent="0.25">
      <c r="B56" s="34">
        <v>19</v>
      </c>
      <c r="C56" s="35" t="s">
        <v>63</v>
      </c>
      <c r="D56" s="34" t="s">
        <v>41</v>
      </c>
      <c r="E56" s="36">
        <f>E42</f>
        <v>81</v>
      </c>
      <c r="F56" s="37">
        <v>300</v>
      </c>
      <c r="G56" s="36">
        <f>SUM(O56:O58)/E56</f>
        <v>613.6</v>
      </c>
      <c r="H56" s="36">
        <f>F56+G56</f>
        <v>913.6</v>
      </c>
      <c r="I56" s="36">
        <f>ROUND(E56*H56,2)</f>
        <v>74001.600000000006</v>
      </c>
      <c r="J56" s="35" t="s">
        <v>64</v>
      </c>
      <c r="K56" s="35" t="s">
        <v>41</v>
      </c>
      <c r="L56" s="36">
        <v>1.1399999999999999</v>
      </c>
      <c r="M56" s="36">
        <f>ROUND(E56*L56,2)</f>
        <v>92.34</v>
      </c>
      <c r="N56" s="36">
        <v>200</v>
      </c>
      <c r="O56" s="36">
        <f t="shared" ref="O56:O58" si="21">ROUND(M56*N56,2)</f>
        <v>18468</v>
      </c>
      <c r="P56" s="3">
        <f>IF(E56=0,"",ROUND(E56*F56,2))</f>
        <v>24300</v>
      </c>
      <c r="Q56" s="23">
        <f t="shared" si="14"/>
        <v>456.61</v>
      </c>
      <c r="R56" s="23">
        <f t="shared" si="15"/>
        <v>632.01</v>
      </c>
      <c r="S56" s="23">
        <f t="shared" si="16"/>
        <v>1088.6199999999999</v>
      </c>
      <c r="T56" s="3">
        <f t="shared" si="17"/>
        <v>88178.22</v>
      </c>
    </row>
    <row r="57" spans="1:20" x14ac:dyDescent="0.25">
      <c r="B57" s="34"/>
      <c r="C57" s="35"/>
      <c r="D57" s="34"/>
      <c r="E57" s="36"/>
      <c r="F57" s="37"/>
      <c r="G57" s="36"/>
      <c r="H57" s="36"/>
      <c r="I57" s="36"/>
      <c r="J57" s="35" t="s">
        <v>65</v>
      </c>
      <c r="K57" s="35" t="s">
        <v>41</v>
      </c>
      <c r="L57" s="36">
        <v>2.3199999999999998</v>
      </c>
      <c r="M57" s="36">
        <f>ROUND(E56*L57,2)</f>
        <v>187.92</v>
      </c>
      <c r="N57" s="36">
        <v>160</v>
      </c>
      <c r="O57" s="36">
        <f t="shared" si="21"/>
        <v>30067.200000000001</v>
      </c>
      <c r="P57" s="3"/>
      <c r="Q57" s="23" t="str">
        <f t="shared" si="14"/>
        <v/>
      </c>
      <c r="R57" s="23" t="str">
        <f t="shared" si="15"/>
        <v/>
      </c>
      <c r="S57" s="23" t="str">
        <f t="shared" si="16"/>
        <v/>
      </c>
      <c r="T57" s="3" t="str">
        <f t="shared" si="17"/>
        <v/>
      </c>
    </row>
    <row r="58" spans="1:20" x14ac:dyDescent="0.25">
      <c r="B58" s="34"/>
      <c r="C58" s="35"/>
      <c r="D58" s="34"/>
      <c r="E58" s="36"/>
      <c r="F58" s="37"/>
      <c r="G58" s="36"/>
      <c r="H58" s="36"/>
      <c r="I58" s="36"/>
      <c r="J58" s="35" t="s">
        <v>51</v>
      </c>
      <c r="K58" s="35" t="s">
        <v>52</v>
      </c>
      <c r="L58" s="36">
        <v>0.02</v>
      </c>
      <c r="M58" s="36">
        <f>ROUND(E56*L58,2)</f>
        <v>1.62</v>
      </c>
      <c r="N58" s="36">
        <v>720</v>
      </c>
      <c r="O58" s="36">
        <f t="shared" si="21"/>
        <v>1166.4000000000001</v>
      </c>
      <c r="P58" s="3" t="str">
        <f>IF(E58=0,"",ROUND(E58*F58,2))</f>
        <v/>
      </c>
      <c r="Q58" s="23" t="str">
        <f t="shared" si="14"/>
        <v/>
      </c>
      <c r="R58" s="23" t="str">
        <f t="shared" si="15"/>
        <v/>
      </c>
      <c r="S58" s="23" t="str">
        <f t="shared" si="16"/>
        <v/>
      </c>
      <c r="T58" s="3" t="str">
        <f t="shared" si="17"/>
        <v/>
      </c>
    </row>
    <row r="59" spans="1:20" x14ac:dyDescent="0.25">
      <c r="A59" s="27"/>
      <c r="B59" s="34">
        <v>20</v>
      </c>
      <c r="C59" s="35" t="s">
        <v>66</v>
      </c>
      <c r="D59" s="34" t="s">
        <v>41</v>
      </c>
      <c r="E59" s="36">
        <f>E42</f>
        <v>81</v>
      </c>
      <c r="F59" s="36">
        <v>30</v>
      </c>
      <c r="G59" s="36">
        <f>SUM(O59)/E59</f>
        <v>44</v>
      </c>
      <c r="H59" s="36">
        <f>F59+G59</f>
        <v>74</v>
      </c>
      <c r="I59" s="36">
        <f>ROUND(E59*H59,2)</f>
        <v>5994</v>
      </c>
      <c r="J59" s="35" t="s">
        <v>67</v>
      </c>
      <c r="K59" s="35" t="s">
        <v>41</v>
      </c>
      <c r="L59" s="36">
        <v>1.1000000000000001</v>
      </c>
      <c r="M59" s="36">
        <f>ROUND(E59*L59,2)</f>
        <v>89.1</v>
      </c>
      <c r="N59" s="36">
        <v>40</v>
      </c>
      <c r="O59" s="36">
        <f>ROUND(M59*N59,2)</f>
        <v>3564</v>
      </c>
      <c r="P59" s="3">
        <f>IF(E59=0,"",ROUND(E59*F59,2))</f>
        <v>2430</v>
      </c>
      <c r="Q59" s="23">
        <f t="shared" si="14"/>
        <v>43.86</v>
      </c>
      <c r="R59" s="23">
        <f t="shared" si="15"/>
        <v>45.32</v>
      </c>
      <c r="S59" s="23">
        <f t="shared" si="16"/>
        <v>89.18</v>
      </c>
      <c r="T59" s="3">
        <f t="shared" si="17"/>
        <v>7223.58</v>
      </c>
    </row>
    <row r="60" spans="1:20" x14ac:dyDescent="0.25">
      <c r="A60" s="27"/>
      <c r="B60" s="34">
        <v>21</v>
      </c>
      <c r="C60" s="35" t="s">
        <v>73</v>
      </c>
      <c r="D60" s="34" t="s">
        <v>41</v>
      </c>
      <c r="E60" s="36">
        <f>E42</f>
        <v>81</v>
      </c>
      <c r="F60" s="36">
        <v>250</v>
      </c>
      <c r="G60" s="36">
        <f>SUM(O60)/E60</f>
        <v>420</v>
      </c>
      <c r="H60" s="36">
        <f>F60+G60</f>
        <v>670</v>
      </c>
      <c r="I60" s="36">
        <f>ROUND(E60*H60,2)</f>
        <v>54270</v>
      </c>
      <c r="J60" s="35" t="s">
        <v>72</v>
      </c>
      <c r="K60" s="35" t="s">
        <v>41</v>
      </c>
      <c r="L60" s="36">
        <v>1.05</v>
      </c>
      <c r="M60" s="36">
        <f>ROUND(E60*L60,2)</f>
        <v>85.05</v>
      </c>
      <c r="N60" s="36">
        <v>400</v>
      </c>
      <c r="O60" s="36">
        <f>ROUND(M60*N60,2)</f>
        <v>34020</v>
      </c>
      <c r="P60" s="3">
        <f>IF(E60=0,"",ROUND(E60*F60,2))</f>
        <v>20250</v>
      </c>
      <c r="Q60" s="23">
        <f t="shared" si="14"/>
        <v>371.01</v>
      </c>
      <c r="R60" s="23">
        <f t="shared" si="15"/>
        <v>432.6</v>
      </c>
      <c r="S60" s="23">
        <f t="shared" si="16"/>
        <v>803.61</v>
      </c>
      <c r="T60" s="3">
        <f t="shared" si="17"/>
        <v>65092.41</v>
      </c>
    </row>
    <row r="61" spans="1:20" x14ac:dyDescent="0.25">
      <c r="A61" s="27"/>
      <c r="B61" s="28"/>
      <c r="C61" s="29" t="s">
        <v>74</v>
      </c>
      <c r="D61" s="30"/>
      <c r="E61" s="31"/>
      <c r="F61" s="31"/>
      <c r="G61" s="31"/>
      <c r="H61" s="31"/>
      <c r="I61" s="31"/>
      <c r="J61" s="32"/>
      <c r="K61" s="32"/>
      <c r="L61" s="31"/>
      <c r="M61" s="31"/>
      <c r="N61" s="31"/>
      <c r="O61" s="33"/>
      <c r="P61" s="3"/>
      <c r="Q61" s="23"/>
      <c r="R61" s="23"/>
      <c r="S61" s="23"/>
      <c r="T61" s="3"/>
    </row>
    <row r="62" spans="1:20" ht="76.45" x14ac:dyDescent="0.25">
      <c r="B62" s="34">
        <v>22</v>
      </c>
      <c r="C62" s="35" t="s">
        <v>75</v>
      </c>
      <c r="D62" s="34" t="s">
        <v>76</v>
      </c>
      <c r="E62" s="37">
        <f>96+16+40</f>
        <v>152</v>
      </c>
      <c r="F62" s="37">
        <v>400</v>
      </c>
      <c r="G62" s="36">
        <f>SUM(O62:O67)/E62</f>
        <v>712.1</v>
      </c>
      <c r="H62" s="36">
        <f>F62+G62</f>
        <v>1112.0999999999999</v>
      </c>
      <c r="I62" s="36">
        <f>ROUND(E62*H62,2)</f>
        <v>169039.2</v>
      </c>
      <c r="J62" s="35" t="s">
        <v>64</v>
      </c>
      <c r="K62" s="35" t="s">
        <v>41</v>
      </c>
      <c r="L62" s="36">
        <v>1.89</v>
      </c>
      <c r="M62" s="36">
        <f>ROUND(E62*L62,2)</f>
        <v>287.27999999999997</v>
      </c>
      <c r="N62" s="36">
        <v>200</v>
      </c>
      <c r="O62" s="36">
        <f>ROUND(M62*N62,2)</f>
        <v>57456</v>
      </c>
      <c r="P62" s="3">
        <f>IF(E62=0,"",ROUND(E62*F62,2))</f>
        <v>60800</v>
      </c>
      <c r="Q62" s="23">
        <f t="shared" ref="Q62:Q67" si="22">IF(I62=0,"",F62+ROUND((F62+G62)*$D$13,2)+ROUND(F62*$D$14,2)+ROUND(F62*$D$15,2)+ROUND(ROUND((F62+ROUND((F62+G62)*$D$13,2)+ROUND(F62*$D$14,2)+ROUND(F62*$D$15,2)+G62+ROUND(G62*$D$12,2))/(1-$D$17),2)-(F62+ROUND((F62+G62)*$D$13,2)+ROUND(F62*$D$14,2)+ROUND(F62*$D$15,2)+G62+ROUND(G62*$D$12,2)),2))</f>
        <v>597.79</v>
      </c>
      <c r="R62" s="23">
        <f t="shared" ref="R62:R67" si="23">IF(I62=0,"",G62+ROUND(G62*$D$12,2))</f>
        <v>733.46</v>
      </c>
      <c r="S62" s="23">
        <f>IF(I62=0,"",Q62+R62)</f>
        <v>1331.25</v>
      </c>
      <c r="T62" s="3">
        <f>IF(I62=0,"",ROUND(E62*S62,2))</f>
        <v>202350</v>
      </c>
    </row>
    <row r="63" spans="1:20" x14ac:dyDescent="0.25">
      <c r="B63" s="34"/>
      <c r="C63" s="35"/>
      <c r="D63" s="34"/>
      <c r="E63" s="36"/>
      <c r="F63" s="36"/>
      <c r="G63" s="36"/>
      <c r="H63" s="36"/>
      <c r="I63" s="36"/>
      <c r="J63" s="35" t="s">
        <v>65</v>
      </c>
      <c r="K63" s="35" t="s">
        <v>41</v>
      </c>
      <c r="L63" s="36">
        <v>1.1599999999999999</v>
      </c>
      <c r="M63" s="36">
        <f>ROUND(E62*L63,2)</f>
        <v>176.32</v>
      </c>
      <c r="N63" s="36">
        <v>160</v>
      </c>
      <c r="O63" s="36">
        <f t="shared" ref="O63:O66" si="24">ROUND(M63*N63,2)</f>
        <v>28211.200000000001</v>
      </c>
      <c r="P63" s="3" t="str">
        <f t="shared" ref="P63:P67" si="25">IF(E63=0,"",ROUND(E63*F63,2))</f>
        <v/>
      </c>
      <c r="Q63" s="23" t="str">
        <f t="shared" si="22"/>
        <v/>
      </c>
      <c r="R63" s="23" t="str">
        <f t="shared" si="23"/>
        <v/>
      </c>
      <c r="S63" s="23" t="str">
        <f t="shared" ref="S63:S67" si="26">IF(I63=0,"",Q63+R63)</f>
        <v/>
      </c>
      <c r="T63" s="3" t="str">
        <f t="shared" ref="T63:T67" si="27">IF(I63=0,"",ROUND(E63*S63,2))</f>
        <v/>
      </c>
    </row>
    <row r="64" spans="1:20" x14ac:dyDescent="0.25">
      <c r="B64" s="34"/>
      <c r="C64" s="35"/>
      <c r="D64" s="34"/>
      <c r="E64" s="36"/>
      <c r="F64" s="36"/>
      <c r="G64" s="36"/>
      <c r="H64" s="36"/>
      <c r="I64" s="36"/>
      <c r="J64" s="35" t="s">
        <v>50</v>
      </c>
      <c r="K64" s="35" t="s">
        <v>48</v>
      </c>
      <c r="L64" s="36">
        <v>0.5</v>
      </c>
      <c r="M64" s="36">
        <f>ROUND(E62*L64,2)</f>
        <v>76</v>
      </c>
      <c r="N64" s="36">
        <v>70</v>
      </c>
      <c r="O64" s="36">
        <f t="shared" si="24"/>
        <v>5320</v>
      </c>
      <c r="P64" s="3" t="str">
        <f t="shared" si="25"/>
        <v/>
      </c>
      <c r="Q64" s="23" t="str">
        <f t="shared" si="22"/>
        <v/>
      </c>
      <c r="R64" s="23" t="str">
        <f t="shared" si="23"/>
        <v/>
      </c>
      <c r="S64" s="23" t="str">
        <f t="shared" si="26"/>
        <v/>
      </c>
      <c r="T64" s="3" t="str">
        <f t="shared" si="27"/>
        <v/>
      </c>
    </row>
    <row r="65" spans="1:20" ht="25.5" x14ac:dyDescent="0.25">
      <c r="B65" s="34"/>
      <c r="C65" s="35"/>
      <c r="D65" s="34"/>
      <c r="E65" s="36"/>
      <c r="F65" s="36"/>
      <c r="G65" s="36"/>
      <c r="H65" s="36"/>
      <c r="I65" s="36"/>
      <c r="J65" s="35" t="s">
        <v>77</v>
      </c>
      <c r="K65" s="35" t="s">
        <v>80</v>
      </c>
      <c r="L65" s="36">
        <v>0.2</v>
      </c>
      <c r="M65" s="36">
        <f>ROUND(E62*L65,2)</f>
        <v>30.4</v>
      </c>
      <c r="N65" s="36">
        <v>170</v>
      </c>
      <c r="O65" s="36">
        <f t="shared" si="24"/>
        <v>5168</v>
      </c>
      <c r="P65" s="3" t="str">
        <f t="shared" si="25"/>
        <v/>
      </c>
      <c r="Q65" s="23" t="str">
        <f t="shared" si="22"/>
        <v/>
      </c>
      <c r="R65" s="23" t="str">
        <f t="shared" si="23"/>
        <v/>
      </c>
      <c r="S65" s="23" t="str">
        <f t="shared" si="26"/>
        <v/>
      </c>
      <c r="T65" s="3" t="str">
        <f t="shared" si="27"/>
        <v/>
      </c>
    </row>
    <row r="66" spans="1:20" x14ac:dyDescent="0.25">
      <c r="B66" s="34"/>
      <c r="C66" s="35"/>
      <c r="D66" s="34"/>
      <c r="E66" s="36"/>
      <c r="F66" s="36"/>
      <c r="G66" s="36"/>
      <c r="H66" s="36"/>
      <c r="I66" s="36"/>
      <c r="J66" s="35" t="s">
        <v>78</v>
      </c>
      <c r="K66" s="35" t="s">
        <v>76</v>
      </c>
      <c r="L66" s="36">
        <v>1.05</v>
      </c>
      <c r="M66" s="36">
        <f>ROUND(E62*L66,2)</f>
        <v>159.6</v>
      </c>
      <c r="N66" s="36">
        <v>50</v>
      </c>
      <c r="O66" s="36">
        <f t="shared" si="24"/>
        <v>7980</v>
      </c>
      <c r="P66" s="3" t="str">
        <f t="shared" si="25"/>
        <v/>
      </c>
      <c r="Q66" s="23" t="str">
        <f t="shared" si="22"/>
        <v/>
      </c>
      <c r="R66" s="23" t="str">
        <f t="shared" si="23"/>
        <v/>
      </c>
      <c r="S66" s="23" t="str">
        <f t="shared" si="26"/>
        <v/>
      </c>
      <c r="T66" s="3" t="str">
        <f t="shared" si="27"/>
        <v/>
      </c>
    </row>
    <row r="67" spans="1:20" x14ac:dyDescent="0.25">
      <c r="B67" s="34"/>
      <c r="C67" s="35"/>
      <c r="D67" s="34"/>
      <c r="E67" s="36"/>
      <c r="F67" s="36"/>
      <c r="G67" s="36"/>
      <c r="H67" s="36"/>
      <c r="I67" s="36"/>
      <c r="J67" s="35" t="s">
        <v>79</v>
      </c>
      <c r="K67" s="35" t="s">
        <v>46</v>
      </c>
      <c r="L67" s="36">
        <v>9</v>
      </c>
      <c r="M67" s="36">
        <f>ROUND(E62*L67,2)</f>
        <v>1368</v>
      </c>
      <c r="N67" s="36">
        <v>3</v>
      </c>
      <c r="O67" s="36">
        <f>ROUND(M67*N67,2)</f>
        <v>4104</v>
      </c>
      <c r="P67" s="3" t="str">
        <f t="shared" si="25"/>
        <v/>
      </c>
      <c r="Q67" s="23" t="str">
        <f t="shared" si="22"/>
        <v/>
      </c>
      <c r="R67" s="23" t="str">
        <f t="shared" si="23"/>
        <v/>
      </c>
      <c r="S67" s="23" t="str">
        <f t="shared" si="26"/>
        <v/>
      </c>
      <c r="T67" s="3" t="str">
        <f t="shared" si="27"/>
        <v/>
      </c>
    </row>
    <row r="68" spans="1:20" x14ac:dyDescent="0.25">
      <c r="A68" s="27"/>
      <c r="B68" s="28"/>
      <c r="C68" s="29" t="s">
        <v>81</v>
      </c>
      <c r="D68" s="30"/>
      <c r="E68" s="31"/>
      <c r="F68" s="31"/>
      <c r="G68" s="31"/>
      <c r="H68" s="31"/>
      <c r="I68" s="31"/>
      <c r="J68" s="32"/>
      <c r="K68" s="32"/>
      <c r="L68" s="31"/>
      <c r="M68" s="31"/>
      <c r="N68" s="31"/>
      <c r="O68" s="33"/>
      <c r="P68" s="3"/>
      <c r="Q68" s="23"/>
      <c r="R68" s="23"/>
      <c r="S68" s="23"/>
      <c r="T68" s="3"/>
    </row>
    <row r="69" spans="1:20" x14ac:dyDescent="0.25">
      <c r="A69" s="27"/>
      <c r="B69" s="40">
        <v>23</v>
      </c>
      <c r="C69" s="41" t="s">
        <v>82</v>
      </c>
      <c r="D69" s="42" t="s">
        <v>80</v>
      </c>
      <c r="E69" s="37">
        <v>4</v>
      </c>
      <c r="F69" s="37">
        <v>1000</v>
      </c>
      <c r="G69" s="37">
        <f>SUM(O69)/E69</f>
        <v>5000</v>
      </c>
      <c r="H69" s="37">
        <f>F69+G69</f>
        <v>6000</v>
      </c>
      <c r="I69" s="37">
        <f>ROUND(E69*H69,2)</f>
        <v>24000</v>
      </c>
      <c r="J69" s="41" t="s">
        <v>83</v>
      </c>
      <c r="K69" s="41" t="s">
        <v>80</v>
      </c>
      <c r="L69" s="37">
        <v>1</v>
      </c>
      <c r="M69" s="37">
        <f>ROUND(E69*L69,2)</f>
        <v>4</v>
      </c>
      <c r="N69" s="37">
        <v>5000</v>
      </c>
      <c r="O69" s="37">
        <f>ROUND(M69*N69,2)</f>
        <v>20000</v>
      </c>
      <c r="P69" s="3">
        <f t="shared" ref="P69:P80" si="28">IF(E69=0,"",ROUND(E69*F69,2))</f>
        <v>4000</v>
      </c>
      <c r="Q69" s="23">
        <f t="shared" ref="Q69:Q132" si="29">IF(I69=0,"",F69+ROUND((F69+G69)*$D$13,2)+ROUND(F69*$D$14,2)+ROUND(F69*$D$15,2)+ROUND(ROUND((F69+ROUND((F69+G69)*$D$13,2)+ROUND(F69*$D$14,2)+ROUND(F69*$D$15,2)+G69+ROUND(G69*$D$12,2))/(1-$D$17),2)-(F69+ROUND((F69+G69)*$D$13,2)+ROUND(F69*$D$14,2)+ROUND(F69*$D$15,2)+G69+ROUND(G69*$D$12,2)),2))</f>
        <v>1829.38</v>
      </c>
      <c r="R69" s="23">
        <f t="shared" ref="R69:R132" si="30">IF(I69=0,"",G69+ROUND(G69*$D$12,2))</f>
        <v>5150</v>
      </c>
      <c r="S69" s="23">
        <f t="shared" ref="S69" si="31">IF(I69=0,"",Q69+R69)</f>
        <v>6979.38</v>
      </c>
      <c r="T69" s="3">
        <f t="shared" ref="T69" si="32">IF(I69=0,"",ROUND(E69*S69,2))</f>
        <v>27917.52</v>
      </c>
    </row>
    <row r="70" spans="1:20" x14ac:dyDescent="0.25">
      <c r="C70" s="6"/>
      <c r="E70" s="3"/>
      <c r="F70" s="3"/>
      <c r="G70" s="3"/>
      <c r="H70" s="3"/>
      <c r="I70" s="3"/>
      <c r="J70" s="6"/>
      <c r="K70" s="6"/>
      <c r="L70" s="3"/>
      <c r="M70" s="3"/>
      <c r="N70" s="3"/>
      <c r="O70" s="3"/>
      <c r="P70" s="3" t="str">
        <f t="shared" si="28"/>
        <v/>
      </c>
      <c r="Q70" s="23" t="str">
        <f t="shared" si="29"/>
        <v/>
      </c>
      <c r="R70" s="23" t="str">
        <f t="shared" si="30"/>
        <v/>
      </c>
      <c r="S70" s="23" t="str">
        <f t="shared" ref="S70:S84" si="33">IF(I70=0,"",Q70+R70)</f>
        <v/>
      </c>
      <c r="T70" s="3" t="str">
        <f t="shared" ref="T70:T80" si="34">IF(I70=0,"",ROUND(E70*S70,2))</f>
        <v/>
      </c>
    </row>
    <row r="71" spans="1:20" x14ac:dyDescent="0.25">
      <c r="C71" s="6"/>
      <c r="E71" s="3"/>
      <c r="F71" s="3"/>
      <c r="G71" s="3"/>
      <c r="H71" s="3"/>
      <c r="I71" s="3"/>
      <c r="J71" s="6"/>
      <c r="K71" s="6"/>
      <c r="L71" s="3"/>
      <c r="M71" s="3"/>
      <c r="N71" s="3"/>
      <c r="O71" s="3"/>
      <c r="P71" s="3" t="str">
        <f t="shared" si="28"/>
        <v/>
      </c>
      <c r="Q71" s="23" t="str">
        <f t="shared" si="29"/>
        <v/>
      </c>
      <c r="R71" s="23" t="str">
        <f t="shared" si="30"/>
        <v/>
      </c>
      <c r="S71" s="23" t="str">
        <f t="shared" si="33"/>
        <v/>
      </c>
      <c r="T71" s="3" t="str">
        <f t="shared" si="34"/>
        <v/>
      </c>
    </row>
    <row r="72" spans="1:20" x14ac:dyDescent="0.25">
      <c r="C72" s="6"/>
      <c r="E72" s="3"/>
      <c r="F72" s="3"/>
      <c r="G72" s="3"/>
      <c r="H72" s="3"/>
      <c r="I72" s="3"/>
      <c r="J72" s="6"/>
      <c r="K72" s="6"/>
      <c r="L72" s="3"/>
      <c r="M72" s="3"/>
      <c r="N72" s="3"/>
      <c r="O72" s="3"/>
      <c r="P72" s="3" t="str">
        <f t="shared" si="28"/>
        <v/>
      </c>
      <c r="Q72" s="23" t="str">
        <f t="shared" si="29"/>
        <v/>
      </c>
      <c r="R72" s="23" t="str">
        <f t="shared" si="30"/>
        <v/>
      </c>
      <c r="S72" s="23" t="str">
        <f t="shared" si="33"/>
        <v/>
      </c>
      <c r="T72" s="3" t="str">
        <f t="shared" si="34"/>
        <v/>
      </c>
    </row>
    <row r="73" spans="1:20" x14ac:dyDescent="0.25">
      <c r="C73" s="6"/>
      <c r="E73" s="3"/>
      <c r="F73" s="3"/>
      <c r="G73" s="3"/>
      <c r="H73" s="3"/>
      <c r="I73" s="3"/>
      <c r="J73" s="6"/>
      <c r="K73" s="6"/>
      <c r="L73" s="3"/>
      <c r="M73" s="3"/>
      <c r="N73" s="3"/>
      <c r="O73" s="3"/>
      <c r="P73" s="3" t="str">
        <f t="shared" si="28"/>
        <v/>
      </c>
      <c r="Q73" s="23" t="str">
        <f t="shared" si="29"/>
        <v/>
      </c>
      <c r="R73" s="23" t="str">
        <f t="shared" si="30"/>
        <v/>
      </c>
      <c r="S73" s="23" t="str">
        <f t="shared" si="33"/>
        <v/>
      </c>
      <c r="T73" s="3" t="str">
        <f t="shared" si="34"/>
        <v/>
      </c>
    </row>
    <row r="74" spans="1:20" x14ac:dyDescent="0.25">
      <c r="C74" s="6"/>
      <c r="E74" s="3"/>
      <c r="F74" s="3"/>
      <c r="G74" s="3"/>
      <c r="H74" s="3"/>
      <c r="I74" s="3"/>
      <c r="J74" s="6"/>
      <c r="K74" s="6"/>
      <c r="L74" s="3"/>
      <c r="M74" s="3"/>
      <c r="N74" s="3"/>
      <c r="O74" s="3"/>
      <c r="P74" s="3" t="str">
        <f t="shared" si="28"/>
        <v/>
      </c>
      <c r="Q74" s="23" t="str">
        <f t="shared" si="29"/>
        <v/>
      </c>
      <c r="R74" s="23" t="str">
        <f t="shared" si="30"/>
        <v/>
      </c>
      <c r="S74" s="23" t="str">
        <f t="shared" si="33"/>
        <v/>
      </c>
      <c r="T74" s="3" t="str">
        <f t="shared" si="34"/>
        <v/>
      </c>
    </row>
    <row r="75" spans="1:20" x14ac:dyDescent="0.25">
      <c r="C75" s="6"/>
      <c r="E75" s="3"/>
      <c r="F75" s="3"/>
      <c r="G75" s="3"/>
      <c r="H75" s="3"/>
      <c r="I75" s="3"/>
      <c r="J75" s="6"/>
      <c r="K75" s="6"/>
      <c r="L75" s="3"/>
      <c r="M75" s="3"/>
      <c r="N75" s="3"/>
      <c r="O75" s="3"/>
      <c r="P75" s="3" t="str">
        <f t="shared" si="28"/>
        <v/>
      </c>
      <c r="Q75" s="23" t="str">
        <f t="shared" si="29"/>
        <v/>
      </c>
      <c r="R75" s="23" t="str">
        <f t="shared" si="30"/>
        <v/>
      </c>
      <c r="S75" s="23" t="str">
        <f t="shared" si="33"/>
        <v/>
      </c>
      <c r="T75" s="3" t="str">
        <f t="shared" si="34"/>
        <v/>
      </c>
    </row>
    <row r="76" spans="1:20" x14ac:dyDescent="0.25">
      <c r="C76" s="6"/>
      <c r="E76" s="3"/>
      <c r="F76" s="3"/>
      <c r="G76" s="3"/>
      <c r="H76" s="3"/>
      <c r="I76" s="3"/>
      <c r="J76" s="6"/>
      <c r="K76" s="6"/>
      <c r="L76" s="3"/>
      <c r="M76" s="3"/>
      <c r="N76" s="3"/>
      <c r="O76" s="3"/>
      <c r="P76" s="3" t="str">
        <f t="shared" si="28"/>
        <v/>
      </c>
      <c r="Q76" s="23" t="str">
        <f t="shared" si="29"/>
        <v/>
      </c>
      <c r="R76" s="23" t="str">
        <f t="shared" si="30"/>
        <v/>
      </c>
      <c r="S76" s="23" t="str">
        <f t="shared" si="33"/>
        <v/>
      </c>
      <c r="T76" s="3" t="str">
        <f t="shared" si="34"/>
        <v/>
      </c>
    </row>
    <row r="77" spans="1:20" x14ac:dyDescent="0.25">
      <c r="C77" s="6"/>
      <c r="E77" s="3"/>
      <c r="F77" s="3"/>
      <c r="G77" s="3"/>
      <c r="H77" s="3"/>
      <c r="I77" s="3"/>
      <c r="J77" s="6"/>
      <c r="K77" s="6"/>
      <c r="L77" s="3"/>
      <c r="M77" s="3"/>
      <c r="N77" s="3"/>
      <c r="O77" s="3"/>
      <c r="P77" s="3" t="str">
        <f t="shared" si="28"/>
        <v/>
      </c>
      <c r="Q77" s="23" t="str">
        <f t="shared" si="29"/>
        <v/>
      </c>
      <c r="R77" s="23" t="str">
        <f t="shared" si="30"/>
        <v/>
      </c>
      <c r="S77" s="23" t="str">
        <f t="shared" si="33"/>
        <v/>
      </c>
      <c r="T77" s="3" t="str">
        <f t="shared" si="34"/>
        <v/>
      </c>
    </row>
    <row r="78" spans="1:20" x14ac:dyDescent="0.25">
      <c r="C78" s="6"/>
      <c r="E78" s="3"/>
      <c r="F78" s="3"/>
      <c r="G78" s="3"/>
      <c r="H78" s="3"/>
      <c r="I78" s="3"/>
      <c r="J78" s="6"/>
      <c r="K78" s="6"/>
      <c r="L78" s="3"/>
      <c r="M78" s="3"/>
      <c r="N78" s="3"/>
      <c r="O78" s="3"/>
      <c r="P78" s="3" t="str">
        <f t="shared" si="28"/>
        <v/>
      </c>
      <c r="Q78" s="23" t="str">
        <f t="shared" si="29"/>
        <v/>
      </c>
      <c r="R78" s="23" t="str">
        <f t="shared" si="30"/>
        <v/>
      </c>
      <c r="S78" s="23" t="str">
        <f t="shared" si="33"/>
        <v/>
      </c>
      <c r="T78" s="3" t="str">
        <f t="shared" si="34"/>
        <v/>
      </c>
    </row>
    <row r="79" spans="1:20" x14ac:dyDescent="0.25">
      <c r="C79" s="6"/>
      <c r="E79" s="3"/>
      <c r="F79" s="3"/>
      <c r="G79" s="3"/>
      <c r="H79" s="3"/>
      <c r="I79" s="3"/>
      <c r="J79" s="6"/>
      <c r="K79" s="6"/>
      <c r="L79" s="3"/>
      <c r="M79" s="3"/>
      <c r="N79" s="3"/>
      <c r="O79" s="3"/>
      <c r="P79" s="3" t="str">
        <f t="shared" si="28"/>
        <v/>
      </c>
      <c r="Q79" s="23" t="str">
        <f t="shared" si="29"/>
        <v/>
      </c>
      <c r="R79" s="23" t="str">
        <f t="shared" si="30"/>
        <v/>
      </c>
      <c r="S79" s="23" t="str">
        <f t="shared" si="33"/>
        <v/>
      </c>
      <c r="T79" s="3" t="str">
        <f t="shared" si="34"/>
        <v/>
      </c>
    </row>
    <row r="80" spans="1:20" x14ac:dyDescent="0.25">
      <c r="C80" s="6"/>
      <c r="E80" s="3"/>
      <c r="F80" s="3"/>
      <c r="G80" s="3"/>
      <c r="H80" s="3"/>
      <c r="I80" s="3"/>
      <c r="J80" s="6"/>
      <c r="K80" s="6"/>
      <c r="L80" s="3"/>
      <c r="M80" s="3"/>
      <c r="N80" s="3"/>
      <c r="O80" s="3"/>
      <c r="P80" s="3" t="str">
        <f t="shared" si="28"/>
        <v/>
      </c>
      <c r="Q80" s="23" t="str">
        <f t="shared" si="29"/>
        <v/>
      </c>
      <c r="R80" s="23" t="str">
        <f t="shared" si="30"/>
        <v/>
      </c>
      <c r="S80" s="23" t="str">
        <f t="shared" si="33"/>
        <v/>
      </c>
      <c r="T80" s="3" t="str">
        <f t="shared" si="34"/>
        <v/>
      </c>
    </row>
    <row r="81" spans="3:20" x14ac:dyDescent="0.25">
      <c r="C81" s="6"/>
      <c r="E81" s="3"/>
      <c r="F81" s="3"/>
      <c r="G81" s="3"/>
      <c r="H81" s="3"/>
      <c r="I81" s="3"/>
      <c r="J81" s="6"/>
      <c r="K81" s="6"/>
      <c r="L81" s="3"/>
      <c r="M81" s="3"/>
      <c r="N81" s="3"/>
      <c r="O81" s="3"/>
      <c r="P81" s="3" t="str">
        <f t="shared" ref="P81:P84" si="35">IF(E81=0,"",ROUND(E81*F81,2))</f>
        <v/>
      </c>
      <c r="Q81" s="23" t="str">
        <f t="shared" si="29"/>
        <v/>
      </c>
      <c r="R81" s="23" t="str">
        <f t="shared" si="30"/>
        <v/>
      </c>
      <c r="S81" s="23" t="str">
        <f t="shared" si="33"/>
        <v/>
      </c>
      <c r="T81" s="3" t="str">
        <f t="shared" ref="T81:T84" si="36">IF(I81=0,"",ROUND(E81*S81,2))</f>
        <v/>
      </c>
    </row>
    <row r="82" spans="3:20" x14ac:dyDescent="0.25">
      <c r="C82" s="6"/>
      <c r="E82" s="3"/>
      <c r="F82" s="3"/>
      <c r="G82" s="3"/>
      <c r="H82" s="3"/>
      <c r="I82" s="3"/>
      <c r="J82" s="6"/>
      <c r="K82" s="6"/>
      <c r="L82" s="3"/>
      <c r="M82" s="3"/>
      <c r="N82" s="3"/>
      <c r="O82" s="3"/>
      <c r="P82" s="3" t="str">
        <f t="shared" si="35"/>
        <v/>
      </c>
      <c r="Q82" s="23" t="str">
        <f t="shared" si="29"/>
        <v/>
      </c>
      <c r="R82" s="23" t="str">
        <f t="shared" si="30"/>
        <v/>
      </c>
      <c r="S82" s="23" t="str">
        <f t="shared" si="33"/>
        <v/>
      </c>
      <c r="T82" s="3" t="str">
        <f t="shared" si="36"/>
        <v/>
      </c>
    </row>
    <row r="83" spans="3:20" x14ac:dyDescent="0.25">
      <c r="C83" s="6"/>
      <c r="E83" s="3"/>
      <c r="F83" s="3"/>
      <c r="G83" s="3"/>
      <c r="H83" s="3"/>
      <c r="I83" s="3"/>
      <c r="J83" s="6"/>
      <c r="K83" s="6"/>
      <c r="L83" s="3"/>
      <c r="M83" s="3"/>
      <c r="N83" s="3"/>
      <c r="O83" s="3"/>
      <c r="P83" s="3" t="str">
        <f t="shared" si="35"/>
        <v/>
      </c>
      <c r="Q83" s="23" t="str">
        <f t="shared" si="29"/>
        <v/>
      </c>
      <c r="R83" s="23" t="str">
        <f t="shared" si="30"/>
        <v/>
      </c>
      <c r="S83" s="23" t="str">
        <f t="shared" si="33"/>
        <v/>
      </c>
      <c r="T83" s="3" t="str">
        <f t="shared" si="36"/>
        <v/>
      </c>
    </row>
    <row r="84" spans="3:20" x14ac:dyDescent="0.25">
      <c r="C84" s="6"/>
      <c r="E84" s="3"/>
      <c r="F84" s="3"/>
      <c r="G84" s="3"/>
      <c r="H84" s="3"/>
      <c r="I84" s="3"/>
      <c r="J84" s="6"/>
      <c r="K84" s="6"/>
      <c r="L84" s="3"/>
      <c r="M84" s="3"/>
      <c r="N84" s="3"/>
      <c r="O84" s="3"/>
      <c r="P84" s="3" t="str">
        <f t="shared" si="35"/>
        <v/>
      </c>
      <c r="Q84" s="23" t="str">
        <f t="shared" si="29"/>
        <v/>
      </c>
      <c r="R84" s="23" t="str">
        <f t="shared" si="30"/>
        <v/>
      </c>
      <c r="S84" s="23" t="str">
        <f t="shared" si="33"/>
        <v/>
      </c>
      <c r="T84" s="3" t="str">
        <f t="shared" si="36"/>
        <v/>
      </c>
    </row>
    <row r="85" spans="3:20" x14ac:dyDescent="0.25">
      <c r="C85" s="6"/>
      <c r="E85" s="3"/>
      <c r="F85" s="3"/>
      <c r="G85" s="3"/>
      <c r="H85" s="3"/>
      <c r="I85" s="3"/>
      <c r="J85" s="6"/>
      <c r="K85" s="6"/>
      <c r="L85" s="3"/>
      <c r="M85" s="3"/>
      <c r="N85" s="3"/>
      <c r="O85" s="3"/>
      <c r="P85" s="3" t="str">
        <f t="shared" ref="P85:P148" si="37">IF(E85=0,"",ROUND(E85*F85,2))</f>
        <v/>
      </c>
      <c r="Q85" s="23" t="str">
        <f t="shared" si="29"/>
        <v/>
      </c>
      <c r="R85" s="23" t="str">
        <f t="shared" si="30"/>
        <v/>
      </c>
      <c r="S85" s="23" t="str">
        <f t="shared" ref="S85:S148" si="38">IF(I85=0,"",Q85+R85)</f>
        <v/>
      </c>
      <c r="T85" s="3" t="str">
        <f t="shared" ref="T85:T148" si="39">IF(I85=0,"",ROUND(E85*S85,2))</f>
        <v/>
      </c>
    </row>
    <row r="86" spans="3:20" x14ac:dyDescent="0.25">
      <c r="C86" s="6"/>
      <c r="E86" s="3"/>
      <c r="F86" s="3"/>
      <c r="G86" s="3"/>
      <c r="H86" s="3"/>
      <c r="I86" s="3"/>
      <c r="J86" s="6"/>
      <c r="K86" s="6"/>
      <c r="L86" s="3"/>
      <c r="M86" s="3"/>
      <c r="N86" s="3"/>
      <c r="O86" s="3"/>
      <c r="P86" s="3" t="str">
        <f t="shared" si="37"/>
        <v/>
      </c>
      <c r="Q86" s="23" t="str">
        <f t="shared" si="29"/>
        <v/>
      </c>
      <c r="R86" s="23" t="str">
        <f t="shared" si="30"/>
        <v/>
      </c>
      <c r="S86" s="23" t="str">
        <f t="shared" si="38"/>
        <v/>
      </c>
      <c r="T86" s="3" t="str">
        <f t="shared" si="39"/>
        <v/>
      </c>
    </row>
    <row r="87" spans="3:20" x14ac:dyDescent="0.25">
      <c r="C87" s="6"/>
      <c r="E87" s="3"/>
      <c r="F87" s="3"/>
      <c r="G87" s="3"/>
      <c r="H87" s="3"/>
      <c r="I87" s="3"/>
      <c r="J87" s="6"/>
      <c r="K87" s="6"/>
      <c r="L87" s="3"/>
      <c r="M87" s="3"/>
      <c r="N87" s="3"/>
      <c r="O87" s="3"/>
      <c r="P87" s="3" t="str">
        <f t="shared" si="37"/>
        <v/>
      </c>
      <c r="Q87" s="23" t="str">
        <f t="shared" si="29"/>
        <v/>
      </c>
      <c r="R87" s="23" t="str">
        <f t="shared" si="30"/>
        <v/>
      </c>
      <c r="S87" s="23" t="str">
        <f t="shared" si="38"/>
        <v/>
      </c>
      <c r="T87" s="3" t="str">
        <f t="shared" si="39"/>
        <v/>
      </c>
    </row>
    <row r="88" spans="3:20" x14ac:dyDescent="0.25">
      <c r="C88" s="6"/>
      <c r="E88" s="3"/>
      <c r="F88" s="3"/>
      <c r="G88" s="3"/>
      <c r="H88" s="3"/>
      <c r="I88" s="3"/>
      <c r="J88" s="6"/>
      <c r="K88" s="6"/>
      <c r="L88" s="3"/>
      <c r="M88" s="3"/>
      <c r="N88" s="3"/>
      <c r="O88" s="3"/>
      <c r="P88" s="3" t="str">
        <f t="shared" si="37"/>
        <v/>
      </c>
      <c r="Q88" s="23" t="str">
        <f t="shared" si="29"/>
        <v/>
      </c>
      <c r="R88" s="23" t="str">
        <f t="shared" si="30"/>
        <v/>
      </c>
      <c r="S88" s="23" t="str">
        <f t="shared" si="38"/>
        <v/>
      </c>
      <c r="T88" s="3" t="str">
        <f t="shared" si="39"/>
        <v/>
      </c>
    </row>
    <row r="89" spans="3:20" x14ac:dyDescent="0.25">
      <c r="C89" s="6"/>
      <c r="E89" s="3"/>
      <c r="F89" s="3"/>
      <c r="G89" s="3"/>
      <c r="H89" s="3"/>
      <c r="I89" s="3"/>
      <c r="J89" s="6"/>
      <c r="K89" s="6"/>
      <c r="L89" s="3"/>
      <c r="M89" s="3"/>
      <c r="N89" s="3"/>
      <c r="O89" s="3"/>
      <c r="P89" s="3" t="str">
        <f t="shared" si="37"/>
        <v/>
      </c>
      <c r="Q89" s="23" t="str">
        <f t="shared" si="29"/>
        <v/>
      </c>
      <c r="R89" s="23" t="str">
        <f t="shared" si="30"/>
        <v/>
      </c>
      <c r="S89" s="23" t="str">
        <f t="shared" si="38"/>
        <v/>
      </c>
      <c r="T89" s="3" t="str">
        <f t="shared" si="39"/>
        <v/>
      </c>
    </row>
    <row r="90" spans="3:20" x14ac:dyDescent="0.25">
      <c r="C90" s="6"/>
      <c r="E90" s="3"/>
      <c r="F90" s="3"/>
      <c r="G90" s="3"/>
      <c r="H90" s="3"/>
      <c r="I90" s="3"/>
      <c r="J90" s="6"/>
      <c r="K90" s="6"/>
      <c r="L90" s="3"/>
      <c r="M90" s="3"/>
      <c r="N90" s="3"/>
      <c r="O90" s="3"/>
      <c r="P90" s="3" t="str">
        <f t="shared" si="37"/>
        <v/>
      </c>
      <c r="Q90" s="23" t="str">
        <f t="shared" si="29"/>
        <v/>
      </c>
      <c r="R90" s="23" t="str">
        <f t="shared" si="30"/>
        <v/>
      </c>
      <c r="S90" s="23" t="str">
        <f t="shared" si="38"/>
        <v/>
      </c>
      <c r="T90" s="3" t="str">
        <f t="shared" si="39"/>
        <v/>
      </c>
    </row>
    <row r="91" spans="3:20" x14ac:dyDescent="0.25">
      <c r="C91" s="6"/>
      <c r="E91" s="3"/>
      <c r="F91" s="3"/>
      <c r="G91" s="3"/>
      <c r="H91" s="3"/>
      <c r="I91" s="3"/>
      <c r="J91" s="6"/>
      <c r="K91" s="6"/>
      <c r="L91" s="3"/>
      <c r="M91" s="3"/>
      <c r="N91" s="3"/>
      <c r="O91" s="3"/>
      <c r="P91" s="3" t="str">
        <f t="shared" si="37"/>
        <v/>
      </c>
      <c r="Q91" s="23" t="str">
        <f t="shared" si="29"/>
        <v/>
      </c>
      <c r="R91" s="23" t="str">
        <f t="shared" si="30"/>
        <v/>
      </c>
      <c r="S91" s="23" t="str">
        <f t="shared" si="38"/>
        <v/>
      </c>
      <c r="T91" s="3" t="str">
        <f t="shared" si="39"/>
        <v/>
      </c>
    </row>
    <row r="92" spans="3:20" x14ac:dyDescent="0.25">
      <c r="C92" s="6"/>
      <c r="E92" s="3"/>
      <c r="F92" s="3"/>
      <c r="G92" s="3"/>
      <c r="H92" s="3"/>
      <c r="I92" s="3"/>
      <c r="J92" s="6"/>
      <c r="K92" s="6"/>
      <c r="L92" s="3"/>
      <c r="M92" s="3"/>
      <c r="N92" s="3"/>
      <c r="O92" s="3"/>
      <c r="P92" s="3" t="str">
        <f t="shared" si="37"/>
        <v/>
      </c>
      <c r="Q92" s="23" t="str">
        <f t="shared" si="29"/>
        <v/>
      </c>
      <c r="R92" s="23" t="str">
        <f t="shared" si="30"/>
        <v/>
      </c>
      <c r="S92" s="23" t="str">
        <f t="shared" si="38"/>
        <v/>
      </c>
      <c r="T92" s="3" t="str">
        <f t="shared" si="39"/>
        <v/>
      </c>
    </row>
    <row r="93" spans="3:20" x14ac:dyDescent="0.25">
      <c r="C93" s="6"/>
      <c r="E93" s="3"/>
      <c r="F93" s="3"/>
      <c r="G93" s="3"/>
      <c r="H93" s="3"/>
      <c r="I93" s="3"/>
      <c r="J93" s="6"/>
      <c r="K93" s="6"/>
      <c r="L93" s="3"/>
      <c r="M93" s="3"/>
      <c r="N93" s="3"/>
      <c r="O93" s="3"/>
      <c r="P93" s="3" t="str">
        <f t="shared" si="37"/>
        <v/>
      </c>
      <c r="Q93" s="23" t="str">
        <f t="shared" si="29"/>
        <v/>
      </c>
      <c r="R93" s="23" t="str">
        <f t="shared" si="30"/>
        <v/>
      </c>
      <c r="S93" s="23" t="str">
        <f t="shared" si="38"/>
        <v/>
      </c>
      <c r="T93" s="3" t="str">
        <f t="shared" si="39"/>
        <v/>
      </c>
    </row>
    <row r="94" spans="3:20" x14ac:dyDescent="0.25">
      <c r="C94" s="6"/>
      <c r="E94" s="3"/>
      <c r="F94" s="3"/>
      <c r="G94" s="3"/>
      <c r="H94" s="3"/>
      <c r="I94" s="3"/>
      <c r="J94" s="6"/>
      <c r="K94" s="6"/>
      <c r="L94" s="3"/>
      <c r="M94" s="3"/>
      <c r="N94" s="3"/>
      <c r="O94" s="3"/>
      <c r="P94" s="3" t="str">
        <f t="shared" si="37"/>
        <v/>
      </c>
      <c r="Q94" s="23" t="str">
        <f t="shared" si="29"/>
        <v/>
      </c>
      <c r="R94" s="23" t="str">
        <f t="shared" si="30"/>
        <v/>
      </c>
      <c r="S94" s="23" t="str">
        <f t="shared" si="38"/>
        <v/>
      </c>
      <c r="T94" s="3" t="str">
        <f t="shared" si="39"/>
        <v/>
      </c>
    </row>
    <row r="95" spans="3:20" x14ac:dyDescent="0.25">
      <c r="C95" s="6"/>
      <c r="E95" s="3"/>
      <c r="F95" s="3"/>
      <c r="G95" s="3"/>
      <c r="H95" s="3"/>
      <c r="I95" s="3"/>
      <c r="J95" s="6"/>
      <c r="K95" s="6"/>
      <c r="L95" s="3"/>
      <c r="M95" s="3"/>
      <c r="N95" s="3"/>
      <c r="O95" s="3"/>
      <c r="P95" s="3" t="str">
        <f t="shared" si="37"/>
        <v/>
      </c>
      <c r="Q95" s="23" t="str">
        <f t="shared" si="29"/>
        <v/>
      </c>
      <c r="R95" s="23" t="str">
        <f t="shared" si="30"/>
        <v/>
      </c>
      <c r="S95" s="23" t="str">
        <f t="shared" si="38"/>
        <v/>
      </c>
      <c r="T95" s="3" t="str">
        <f t="shared" si="39"/>
        <v/>
      </c>
    </row>
    <row r="96" spans="3:20" x14ac:dyDescent="0.25">
      <c r="C96" s="6"/>
      <c r="E96" s="3"/>
      <c r="F96" s="3"/>
      <c r="G96" s="3"/>
      <c r="H96" s="3"/>
      <c r="I96" s="3"/>
      <c r="J96" s="6"/>
      <c r="K96" s="6"/>
      <c r="L96" s="3"/>
      <c r="M96" s="3"/>
      <c r="N96" s="3"/>
      <c r="O96" s="3"/>
      <c r="P96" s="3" t="str">
        <f t="shared" si="37"/>
        <v/>
      </c>
      <c r="Q96" s="23" t="str">
        <f t="shared" si="29"/>
        <v/>
      </c>
      <c r="R96" s="23" t="str">
        <f t="shared" si="30"/>
        <v/>
      </c>
      <c r="S96" s="23" t="str">
        <f t="shared" si="38"/>
        <v/>
      </c>
      <c r="T96" s="3" t="str">
        <f t="shared" si="39"/>
        <v/>
      </c>
    </row>
    <row r="97" spans="3:20" x14ac:dyDescent="0.25">
      <c r="C97" s="6"/>
      <c r="E97" s="3"/>
      <c r="F97" s="3"/>
      <c r="G97" s="3"/>
      <c r="H97" s="3"/>
      <c r="I97" s="3"/>
      <c r="J97" s="6"/>
      <c r="K97" s="6"/>
      <c r="L97" s="3"/>
      <c r="M97" s="3"/>
      <c r="N97" s="3"/>
      <c r="O97" s="3"/>
      <c r="P97" s="3" t="str">
        <f t="shared" si="37"/>
        <v/>
      </c>
      <c r="Q97" s="23" t="str">
        <f t="shared" si="29"/>
        <v/>
      </c>
      <c r="R97" s="23" t="str">
        <f t="shared" si="30"/>
        <v/>
      </c>
      <c r="S97" s="23" t="str">
        <f t="shared" si="38"/>
        <v/>
      </c>
      <c r="T97" s="3" t="str">
        <f t="shared" si="39"/>
        <v/>
      </c>
    </row>
    <row r="98" spans="3:20" x14ac:dyDescent="0.25">
      <c r="C98" s="6"/>
      <c r="E98" s="3"/>
      <c r="F98" s="3"/>
      <c r="G98" s="3"/>
      <c r="H98" s="3"/>
      <c r="I98" s="3"/>
      <c r="J98" s="6"/>
      <c r="K98" s="6"/>
      <c r="L98" s="3"/>
      <c r="M98" s="3"/>
      <c r="N98" s="3"/>
      <c r="O98" s="3"/>
      <c r="P98" s="3" t="str">
        <f t="shared" si="37"/>
        <v/>
      </c>
      <c r="Q98" s="23" t="str">
        <f t="shared" si="29"/>
        <v/>
      </c>
      <c r="R98" s="23" t="str">
        <f t="shared" si="30"/>
        <v/>
      </c>
      <c r="S98" s="23" t="str">
        <f t="shared" si="38"/>
        <v/>
      </c>
      <c r="T98" s="3" t="str">
        <f t="shared" si="39"/>
        <v/>
      </c>
    </row>
    <row r="99" spans="3:20" x14ac:dyDescent="0.25">
      <c r="C99" s="6"/>
      <c r="E99" s="3"/>
      <c r="F99" s="3"/>
      <c r="G99" s="3"/>
      <c r="H99" s="3"/>
      <c r="I99" s="3"/>
      <c r="J99" s="6"/>
      <c r="K99" s="6"/>
      <c r="L99" s="3"/>
      <c r="M99" s="3"/>
      <c r="N99" s="3"/>
      <c r="O99" s="3"/>
      <c r="P99" s="3" t="str">
        <f t="shared" si="37"/>
        <v/>
      </c>
      <c r="Q99" s="23" t="str">
        <f t="shared" si="29"/>
        <v/>
      </c>
      <c r="R99" s="23" t="str">
        <f t="shared" si="30"/>
        <v/>
      </c>
      <c r="S99" s="23" t="str">
        <f t="shared" si="38"/>
        <v/>
      </c>
      <c r="T99" s="3" t="str">
        <f t="shared" si="39"/>
        <v/>
      </c>
    </row>
    <row r="100" spans="3:20" x14ac:dyDescent="0.25">
      <c r="C100" s="6"/>
      <c r="E100" s="3"/>
      <c r="F100" s="3"/>
      <c r="G100" s="3"/>
      <c r="H100" s="3"/>
      <c r="I100" s="3"/>
      <c r="J100" s="6"/>
      <c r="K100" s="6"/>
      <c r="L100" s="3"/>
      <c r="M100" s="3"/>
      <c r="N100" s="3"/>
      <c r="O100" s="3"/>
      <c r="P100" s="3" t="str">
        <f t="shared" si="37"/>
        <v/>
      </c>
      <c r="Q100" s="23" t="str">
        <f t="shared" si="29"/>
        <v/>
      </c>
      <c r="R100" s="23" t="str">
        <f t="shared" si="30"/>
        <v/>
      </c>
      <c r="S100" s="23" t="str">
        <f t="shared" si="38"/>
        <v/>
      </c>
      <c r="T100" s="3" t="str">
        <f t="shared" si="39"/>
        <v/>
      </c>
    </row>
    <row r="101" spans="3:20" x14ac:dyDescent="0.25">
      <c r="C101" s="6"/>
      <c r="E101" s="3"/>
      <c r="F101" s="3"/>
      <c r="G101" s="3"/>
      <c r="H101" s="3"/>
      <c r="I101" s="3"/>
      <c r="J101" s="6"/>
      <c r="K101" s="6"/>
      <c r="L101" s="3"/>
      <c r="M101" s="3"/>
      <c r="N101" s="3"/>
      <c r="O101" s="3"/>
      <c r="P101" s="3" t="str">
        <f t="shared" si="37"/>
        <v/>
      </c>
      <c r="Q101" s="23" t="str">
        <f t="shared" si="29"/>
        <v/>
      </c>
      <c r="R101" s="23" t="str">
        <f t="shared" si="30"/>
        <v/>
      </c>
      <c r="S101" s="23" t="str">
        <f t="shared" si="38"/>
        <v/>
      </c>
      <c r="T101" s="3" t="str">
        <f t="shared" si="39"/>
        <v/>
      </c>
    </row>
    <row r="102" spans="3:20" x14ac:dyDescent="0.25">
      <c r="C102" s="6"/>
      <c r="E102" s="3"/>
      <c r="F102" s="3"/>
      <c r="G102" s="3"/>
      <c r="H102" s="3"/>
      <c r="I102" s="3"/>
      <c r="J102" s="6"/>
      <c r="K102" s="6"/>
      <c r="L102" s="3"/>
      <c r="M102" s="3"/>
      <c r="N102" s="3"/>
      <c r="O102" s="3"/>
      <c r="P102" s="3" t="str">
        <f t="shared" si="37"/>
        <v/>
      </c>
      <c r="Q102" s="23" t="str">
        <f t="shared" si="29"/>
        <v/>
      </c>
      <c r="R102" s="23" t="str">
        <f t="shared" si="30"/>
        <v/>
      </c>
      <c r="S102" s="23" t="str">
        <f t="shared" si="38"/>
        <v/>
      </c>
      <c r="T102" s="3" t="str">
        <f t="shared" si="39"/>
        <v/>
      </c>
    </row>
    <row r="103" spans="3:20" x14ac:dyDescent="0.25">
      <c r="C103" s="6"/>
      <c r="E103" s="3"/>
      <c r="F103" s="3"/>
      <c r="G103" s="3"/>
      <c r="H103" s="3"/>
      <c r="I103" s="3"/>
      <c r="J103" s="6"/>
      <c r="K103" s="6"/>
      <c r="L103" s="3"/>
      <c r="M103" s="3"/>
      <c r="N103" s="3"/>
      <c r="O103" s="3"/>
      <c r="P103" s="3" t="str">
        <f t="shared" si="37"/>
        <v/>
      </c>
      <c r="Q103" s="23" t="str">
        <f t="shared" si="29"/>
        <v/>
      </c>
      <c r="R103" s="23" t="str">
        <f t="shared" si="30"/>
        <v/>
      </c>
      <c r="S103" s="23" t="str">
        <f t="shared" si="38"/>
        <v/>
      </c>
      <c r="T103" s="3" t="str">
        <f t="shared" si="39"/>
        <v/>
      </c>
    </row>
    <row r="104" spans="3:20" x14ac:dyDescent="0.25">
      <c r="C104" s="6"/>
      <c r="E104" s="3"/>
      <c r="F104" s="3"/>
      <c r="G104" s="3"/>
      <c r="H104" s="3"/>
      <c r="I104" s="3"/>
      <c r="J104" s="6"/>
      <c r="K104" s="6"/>
      <c r="L104" s="3"/>
      <c r="M104" s="3"/>
      <c r="N104" s="3"/>
      <c r="O104" s="3"/>
      <c r="P104" s="3" t="str">
        <f t="shared" si="37"/>
        <v/>
      </c>
      <c r="Q104" s="23" t="str">
        <f t="shared" si="29"/>
        <v/>
      </c>
      <c r="R104" s="23" t="str">
        <f t="shared" si="30"/>
        <v/>
      </c>
      <c r="S104" s="23" t="str">
        <f t="shared" si="38"/>
        <v/>
      </c>
      <c r="T104" s="3" t="str">
        <f t="shared" si="39"/>
        <v/>
      </c>
    </row>
    <row r="105" spans="3:20" x14ac:dyDescent="0.25">
      <c r="C105" s="6"/>
      <c r="E105" s="3"/>
      <c r="F105" s="3"/>
      <c r="G105" s="3"/>
      <c r="H105" s="3"/>
      <c r="I105" s="3"/>
      <c r="J105" s="6"/>
      <c r="K105" s="6"/>
      <c r="L105" s="3"/>
      <c r="M105" s="3"/>
      <c r="N105" s="3"/>
      <c r="O105" s="3"/>
      <c r="P105" s="3" t="str">
        <f t="shared" si="37"/>
        <v/>
      </c>
      <c r="Q105" s="23" t="str">
        <f t="shared" si="29"/>
        <v/>
      </c>
      <c r="R105" s="23" t="str">
        <f t="shared" si="30"/>
        <v/>
      </c>
      <c r="S105" s="23" t="str">
        <f t="shared" si="38"/>
        <v/>
      </c>
      <c r="T105" s="3" t="str">
        <f t="shared" si="39"/>
        <v/>
      </c>
    </row>
    <row r="106" spans="3:20" x14ac:dyDescent="0.25">
      <c r="C106" s="6"/>
      <c r="E106" s="3"/>
      <c r="F106" s="3"/>
      <c r="G106" s="3"/>
      <c r="H106" s="3"/>
      <c r="I106" s="3"/>
      <c r="J106" s="6"/>
      <c r="K106" s="6"/>
      <c r="L106" s="3"/>
      <c r="M106" s="3"/>
      <c r="N106" s="3"/>
      <c r="O106" s="3"/>
      <c r="P106" s="3" t="str">
        <f t="shared" si="37"/>
        <v/>
      </c>
      <c r="Q106" s="23" t="str">
        <f t="shared" si="29"/>
        <v/>
      </c>
      <c r="R106" s="23" t="str">
        <f t="shared" si="30"/>
        <v/>
      </c>
      <c r="S106" s="23" t="str">
        <f t="shared" si="38"/>
        <v/>
      </c>
      <c r="T106" s="3" t="str">
        <f t="shared" si="39"/>
        <v/>
      </c>
    </row>
    <row r="107" spans="3:20" x14ac:dyDescent="0.25">
      <c r="C107" s="6"/>
      <c r="E107" s="3"/>
      <c r="F107" s="3"/>
      <c r="G107" s="3"/>
      <c r="H107" s="3"/>
      <c r="I107" s="3"/>
      <c r="J107" s="6"/>
      <c r="K107" s="6"/>
      <c r="L107" s="3"/>
      <c r="M107" s="3"/>
      <c r="N107" s="3"/>
      <c r="O107" s="3"/>
      <c r="P107" s="3" t="str">
        <f t="shared" si="37"/>
        <v/>
      </c>
      <c r="Q107" s="23" t="str">
        <f t="shared" si="29"/>
        <v/>
      </c>
      <c r="R107" s="23" t="str">
        <f t="shared" si="30"/>
        <v/>
      </c>
      <c r="S107" s="23" t="str">
        <f t="shared" si="38"/>
        <v/>
      </c>
      <c r="T107" s="3" t="str">
        <f t="shared" si="39"/>
        <v/>
      </c>
    </row>
    <row r="108" spans="3:20" x14ac:dyDescent="0.25">
      <c r="C108" s="6"/>
      <c r="E108" s="3"/>
      <c r="F108" s="3"/>
      <c r="G108" s="3"/>
      <c r="H108" s="3"/>
      <c r="I108" s="3"/>
      <c r="J108" s="6"/>
      <c r="K108" s="6"/>
      <c r="L108" s="3"/>
      <c r="M108" s="3"/>
      <c r="N108" s="3"/>
      <c r="O108" s="3"/>
      <c r="P108" s="3" t="str">
        <f t="shared" si="37"/>
        <v/>
      </c>
      <c r="Q108" s="23" t="str">
        <f t="shared" si="29"/>
        <v/>
      </c>
      <c r="R108" s="23" t="str">
        <f t="shared" si="30"/>
        <v/>
      </c>
      <c r="S108" s="23" t="str">
        <f t="shared" si="38"/>
        <v/>
      </c>
      <c r="T108" s="3" t="str">
        <f t="shared" si="39"/>
        <v/>
      </c>
    </row>
    <row r="109" spans="3:20" x14ac:dyDescent="0.25">
      <c r="C109" s="6"/>
      <c r="E109" s="3"/>
      <c r="F109" s="3"/>
      <c r="G109" s="3"/>
      <c r="H109" s="3"/>
      <c r="I109" s="3"/>
      <c r="J109" s="6"/>
      <c r="K109" s="6"/>
      <c r="L109" s="3"/>
      <c r="M109" s="3"/>
      <c r="N109" s="3"/>
      <c r="O109" s="3"/>
      <c r="P109" s="3" t="str">
        <f t="shared" si="37"/>
        <v/>
      </c>
      <c r="Q109" s="23" t="str">
        <f t="shared" si="29"/>
        <v/>
      </c>
      <c r="R109" s="23" t="str">
        <f t="shared" si="30"/>
        <v/>
      </c>
      <c r="S109" s="23" t="str">
        <f t="shared" si="38"/>
        <v/>
      </c>
      <c r="T109" s="3" t="str">
        <f t="shared" si="39"/>
        <v/>
      </c>
    </row>
    <row r="110" spans="3:20" x14ac:dyDescent="0.25">
      <c r="C110" s="6"/>
      <c r="E110" s="3"/>
      <c r="F110" s="3"/>
      <c r="G110" s="3"/>
      <c r="H110" s="3"/>
      <c r="I110" s="3"/>
      <c r="J110" s="6"/>
      <c r="K110" s="6"/>
      <c r="L110" s="3"/>
      <c r="M110" s="3"/>
      <c r="N110" s="3"/>
      <c r="O110" s="3"/>
      <c r="P110" s="3" t="str">
        <f t="shared" si="37"/>
        <v/>
      </c>
      <c r="Q110" s="23" t="str">
        <f t="shared" si="29"/>
        <v/>
      </c>
      <c r="R110" s="23" t="str">
        <f t="shared" si="30"/>
        <v/>
      </c>
      <c r="S110" s="23" t="str">
        <f t="shared" si="38"/>
        <v/>
      </c>
      <c r="T110" s="3" t="str">
        <f t="shared" si="39"/>
        <v/>
      </c>
    </row>
    <row r="111" spans="3:20" x14ac:dyDescent="0.25">
      <c r="C111" s="6"/>
      <c r="E111" s="3"/>
      <c r="F111" s="3"/>
      <c r="G111" s="3"/>
      <c r="H111" s="3"/>
      <c r="I111" s="3"/>
      <c r="J111" s="6"/>
      <c r="K111" s="6"/>
      <c r="L111" s="3"/>
      <c r="M111" s="3"/>
      <c r="N111" s="3"/>
      <c r="O111" s="3"/>
      <c r="P111" s="3" t="str">
        <f t="shared" si="37"/>
        <v/>
      </c>
      <c r="Q111" s="23" t="str">
        <f t="shared" si="29"/>
        <v/>
      </c>
      <c r="R111" s="23" t="str">
        <f t="shared" si="30"/>
        <v/>
      </c>
      <c r="S111" s="23" t="str">
        <f t="shared" si="38"/>
        <v/>
      </c>
      <c r="T111" s="3" t="str">
        <f t="shared" si="39"/>
        <v/>
      </c>
    </row>
    <row r="112" spans="3:20" x14ac:dyDescent="0.25">
      <c r="C112" s="6"/>
      <c r="E112" s="3"/>
      <c r="F112" s="3"/>
      <c r="G112" s="3"/>
      <c r="H112" s="3"/>
      <c r="I112" s="3"/>
      <c r="J112" s="6"/>
      <c r="K112" s="6"/>
      <c r="L112" s="3"/>
      <c r="M112" s="3"/>
      <c r="N112" s="3"/>
      <c r="O112" s="3"/>
      <c r="P112" s="3" t="str">
        <f t="shared" si="37"/>
        <v/>
      </c>
      <c r="Q112" s="23" t="str">
        <f t="shared" si="29"/>
        <v/>
      </c>
      <c r="R112" s="23" t="str">
        <f t="shared" si="30"/>
        <v/>
      </c>
      <c r="S112" s="23" t="str">
        <f t="shared" si="38"/>
        <v/>
      </c>
      <c r="T112" s="3" t="str">
        <f t="shared" si="39"/>
        <v/>
      </c>
    </row>
    <row r="113" spans="3:20" x14ac:dyDescent="0.25">
      <c r="C113" s="6"/>
      <c r="E113" s="3"/>
      <c r="F113" s="3"/>
      <c r="G113" s="3"/>
      <c r="H113" s="3"/>
      <c r="I113" s="3"/>
      <c r="J113" s="6"/>
      <c r="K113" s="6"/>
      <c r="L113" s="3"/>
      <c r="M113" s="3"/>
      <c r="N113" s="3"/>
      <c r="O113" s="3"/>
      <c r="P113" s="3" t="str">
        <f t="shared" si="37"/>
        <v/>
      </c>
      <c r="Q113" s="23" t="str">
        <f t="shared" si="29"/>
        <v/>
      </c>
      <c r="R113" s="23" t="str">
        <f t="shared" si="30"/>
        <v/>
      </c>
      <c r="S113" s="23" t="str">
        <f t="shared" si="38"/>
        <v/>
      </c>
      <c r="T113" s="3" t="str">
        <f t="shared" si="39"/>
        <v/>
      </c>
    </row>
    <row r="114" spans="3:20" x14ac:dyDescent="0.25">
      <c r="C114" s="6"/>
      <c r="E114" s="3"/>
      <c r="F114" s="3"/>
      <c r="G114" s="3"/>
      <c r="H114" s="3"/>
      <c r="I114" s="3"/>
      <c r="J114" s="6"/>
      <c r="K114" s="6"/>
      <c r="L114" s="3"/>
      <c r="M114" s="3"/>
      <c r="N114" s="3"/>
      <c r="O114" s="3"/>
      <c r="P114" s="3" t="str">
        <f t="shared" si="37"/>
        <v/>
      </c>
      <c r="Q114" s="23" t="str">
        <f t="shared" si="29"/>
        <v/>
      </c>
      <c r="R114" s="23" t="str">
        <f t="shared" si="30"/>
        <v/>
      </c>
      <c r="S114" s="23" t="str">
        <f t="shared" si="38"/>
        <v/>
      </c>
      <c r="T114" s="3" t="str">
        <f t="shared" si="39"/>
        <v/>
      </c>
    </row>
    <row r="115" spans="3:20" x14ac:dyDescent="0.25">
      <c r="C115" s="6"/>
      <c r="E115" s="3"/>
      <c r="F115" s="3"/>
      <c r="G115" s="3"/>
      <c r="H115" s="3"/>
      <c r="I115" s="3"/>
      <c r="J115" s="6"/>
      <c r="K115" s="6"/>
      <c r="L115" s="3"/>
      <c r="M115" s="3"/>
      <c r="N115" s="3"/>
      <c r="O115" s="3"/>
      <c r="P115" s="3" t="str">
        <f t="shared" si="37"/>
        <v/>
      </c>
      <c r="Q115" s="23" t="str">
        <f t="shared" si="29"/>
        <v/>
      </c>
      <c r="R115" s="23" t="str">
        <f t="shared" si="30"/>
        <v/>
      </c>
      <c r="S115" s="23" t="str">
        <f t="shared" si="38"/>
        <v/>
      </c>
      <c r="T115" s="3" t="str">
        <f t="shared" si="39"/>
        <v/>
      </c>
    </row>
    <row r="116" spans="3:20" x14ac:dyDescent="0.25">
      <c r="C116" s="6"/>
      <c r="E116" s="3"/>
      <c r="F116" s="3"/>
      <c r="G116" s="3"/>
      <c r="H116" s="3"/>
      <c r="I116" s="3"/>
      <c r="J116" s="6"/>
      <c r="K116" s="6"/>
      <c r="L116" s="3"/>
      <c r="M116" s="3"/>
      <c r="N116" s="3"/>
      <c r="O116" s="3"/>
      <c r="P116" s="3" t="str">
        <f t="shared" si="37"/>
        <v/>
      </c>
      <c r="Q116" s="23" t="str">
        <f t="shared" si="29"/>
        <v/>
      </c>
      <c r="R116" s="23" t="str">
        <f t="shared" si="30"/>
        <v/>
      </c>
      <c r="S116" s="23" t="str">
        <f t="shared" si="38"/>
        <v/>
      </c>
      <c r="T116" s="3" t="str">
        <f t="shared" si="39"/>
        <v/>
      </c>
    </row>
    <row r="117" spans="3:20" x14ac:dyDescent="0.25">
      <c r="C117" s="6"/>
      <c r="E117" s="3"/>
      <c r="F117" s="3"/>
      <c r="G117" s="3"/>
      <c r="H117" s="3"/>
      <c r="I117" s="3"/>
      <c r="J117" s="6"/>
      <c r="K117" s="6"/>
      <c r="L117" s="3"/>
      <c r="M117" s="3"/>
      <c r="N117" s="3"/>
      <c r="O117" s="3"/>
      <c r="P117" s="3" t="str">
        <f t="shared" si="37"/>
        <v/>
      </c>
      <c r="Q117" s="23" t="str">
        <f t="shared" si="29"/>
        <v/>
      </c>
      <c r="R117" s="23" t="str">
        <f t="shared" si="30"/>
        <v/>
      </c>
      <c r="S117" s="23" t="str">
        <f t="shared" si="38"/>
        <v/>
      </c>
      <c r="T117" s="3" t="str">
        <f t="shared" si="39"/>
        <v/>
      </c>
    </row>
    <row r="118" spans="3:20" x14ac:dyDescent="0.25">
      <c r="C118" s="6"/>
      <c r="E118" s="3"/>
      <c r="F118" s="3"/>
      <c r="G118" s="3"/>
      <c r="H118" s="3"/>
      <c r="I118" s="3"/>
      <c r="J118" s="6"/>
      <c r="K118" s="6"/>
      <c r="L118" s="3"/>
      <c r="M118" s="3"/>
      <c r="N118" s="3"/>
      <c r="O118" s="3"/>
      <c r="P118" s="3" t="str">
        <f t="shared" si="37"/>
        <v/>
      </c>
      <c r="Q118" s="23" t="str">
        <f t="shared" si="29"/>
        <v/>
      </c>
      <c r="R118" s="23" t="str">
        <f t="shared" si="30"/>
        <v/>
      </c>
      <c r="S118" s="23" t="str">
        <f t="shared" si="38"/>
        <v/>
      </c>
      <c r="T118" s="3" t="str">
        <f t="shared" si="39"/>
        <v/>
      </c>
    </row>
    <row r="119" spans="3:20" x14ac:dyDescent="0.25">
      <c r="C119" s="6"/>
      <c r="E119" s="3"/>
      <c r="F119" s="3"/>
      <c r="G119" s="3"/>
      <c r="H119" s="3"/>
      <c r="I119" s="3"/>
      <c r="J119" s="6"/>
      <c r="K119" s="6"/>
      <c r="L119" s="3"/>
      <c r="M119" s="3"/>
      <c r="N119" s="3"/>
      <c r="O119" s="3"/>
      <c r="P119" s="3" t="str">
        <f t="shared" si="37"/>
        <v/>
      </c>
      <c r="Q119" s="23" t="str">
        <f t="shared" si="29"/>
        <v/>
      </c>
      <c r="R119" s="23" t="str">
        <f t="shared" si="30"/>
        <v/>
      </c>
      <c r="S119" s="23" t="str">
        <f t="shared" si="38"/>
        <v/>
      </c>
      <c r="T119" s="3" t="str">
        <f t="shared" si="39"/>
        <v/>
      </c>
    </row>
    <row r="120" spans="3:20" x14ac:dyDescent="0.25">
      <c r="C120" s="6"/>
      <c r="E120" s="3"/>
      <c r="F120" s="3"/>
      <c r="G120" s="3"/>
      <c r="H120" s="3"/>
      <c r="I120" s="3"/>
      <c r="J120" s="6"/>
      <c r="K120" s="6"/>
      <c r="L120" s="3"/>
      <c r="M120" s="3"/>
      <c r="N120" s="3"/>
      <c r="O120" s="3"/>
      <c r="P120" s="3" t="str">
        <f t="shared" si="37"/>
        <v/>
      </c>
      <c r="Q120" s="23" t="str">
        <f t="shared" si="29"/>
        <v/>
      </c>
      <c r="R120" s="23" t="str">
        <f t="shared" si="30"/>
        <v/>
      </c>
      <c r="S120" s="23" t="str">
        <f t="shared" si="38"/>
        <v/>
      </c>
      <c r="T120" s="3" t="str">
        <f t="shared" si="39"/>
        <v/>
      </c>
    </row>
    <row r="121" spans="3:20" x14ac:dyDescent="0.25">
      <c r="C121" s="6"/>
      <c r="E121" s="3"/>
      <c r="F121" s="3"/>
      <c r="G121" s="3"/>
      <c r="H121" s="3"/>
      <c r="I121" s="3"/>
      <c r="J121" s="6"/>
      <c r="K121" s="6"/>
      <c r="L121" s="3"/>
      <c r="M121" s="3"/>
      <c r="N121" s="3"/>
      <c r="O121" s="3"/>
      <c r="P121" s="3" t="str">
        <f t="shared" si="37"/>
        <v/>
      </c>
      <c r="Q121" s="23" t="str">
        <f t="shared" si="29"/>
        <v/>
      </c>
      <c r="R121" s="23" t="str">
        <f t="shared" si="30"/>
        <v/>
      </c>
      <c r="S121" s="23" t="str">
        <f t="shared" si="38"/>
        <v/>
      </c>
      <c r="T121" s="3" t="str">
        <f t="shared" si="39"/>
        <v/>
      </c>
    </row>
    <row r="122" spans="3:20" x14ac:dyDescent="0.25">
      <c r="C122" s="6"/>
      <c r="E122" s="3"/>
      <c r="F122" s="3"/>
      <c r="G122" s="3"/>
      <c r="H122" s="3"/>
      <c r="I122" s="3"/>
      <c r="J122" s="6"/>
      <c r="K122" s="6"/>
      <c r="L122" s="3"/>
      <c r="M122" s="3"/>
      <c r="N122" s="3"/>
      <c r="O122" s="3"/>
      <c r="P122" s="3" t="str">
        <f t="shared" si="37"/>
        <v/>
      </c>
      <c r="Q122" s="23" t="str">
        <f t="shared" si="29"/>
        <v/>
      </c>
      <c r="R122" s="23" t="str">
        <f t="shared" si="30"/>
        <v/>
      </c>
      <c r="S122" s="23" t="str">
        <f t="shared" si="38"/>
        <v/>
      </c>
      <c r="T122" s="3" t="str">
        <f t="shared" si="39"/>
        <v/>
      </c>
    </row>
    <row r="123" spans="3:20" x14ac:dyDescent="0.25">
      <c r="C123" s="6"/>
      <c r="E123" s="3"/>
      <c r="F123" s="3"/>
      <c r="G123" s="3"/>
      <c r="H123" s="3"/>
      <c r="I123" s="3"/>
      <c r="J123" s="6"/>
      <c r="K123" s="6"/>
      <c r="L123" s="3"/>
      <c r="M123" s="3"/>
      <c r="N123" s="3"/>
      <c r="O123" s="3"/>
      <c r="P123" s="3" t="str">
        <f t="shared" si="37"/>
        <v/>
      </c>
      <c r="Q123" s="23" t="str">
        <f t="shared" si="29"/>
        <v/>
      </c>
      <c r="R123" s="23" t="str">
        <f t="shared" si="30"/>
        <v/>
      </c>
      <c r="S123" s="23" t="str">
        <f t="shared" si="38"/>
        <v/>
      </c>
      <c r="T123" s="3" t="str">
        <f t="shared" si="39"/>
        <v/>
      </c>
    </row>
    <row r="124" spans="3:20" x14ac:dyDescent="0.25">
      <c r="C124" s="6"/>
      <c r="E124" s="3"/>
      <c r="F124" s="3"/>
      <c r="G124" s="3"/>
      <c r="H124" s="3"/>
      <c r="I124" s="3"/>
      <c r="J124" s="6"/>
      <c r="K124" s="6"/>
      <c r="L124" s="3"/>
      <c r="M124" s="3"/>
      <c r="N124" s="3"/>
      <c r="O124" s="3"/>
      <c r="P124" s="3" t="str">
        <f t="shared" si="37"/>
        <v/>
      </c>
      <c r="Q124" s="23" t="str">
        <f t="shared" si="29"/>
        <v/>
      </c>
      <c r="R124" s="23" t="str">
        <f t="shared" si="30"/>
        <v/>
      </c>
      <c r="S124" s="23" t="str">
        <f t="shared" si="38"/>
        <v/>
      </c>
      <c r="T124" s="3" t="str">
        <f t="shared" si="39"/>
        <v/>
      </c>
    </row>
    <row r="125" spans="3:20" x14ac:dyDescent="0.25">
      <c r="C125" s="6"/>
      <c r="E125" s="3"/>
      <c r="F125" s="3"/>
      <c r="G125" s="3"/>
      <c r="H125" s="3"/>
      <c r="I125" s="3"/>
      <c r="J125" s="6"/>
      <c r="K125" s="6"/>
      <c r="L125" s="3"/>
      <c r="M125" s="3"/>
      <c r="N125" s="3"/>
      <c r="O125" s="3"/>
      <c r="P125" s="3" t="str">
        <f t="shared" si="37"/>
        <v/>
      </c>
      <c r="Q125" s="23" t="str">
        <f t="shared" si="29"/>
        <v/>
      </c>
      <c r="R125" s="23" t="str">
        <f t="shared" si="30"/>
        <v/>
      </c>
      <c r="S125" s="23" t="str">
        <f t="shared" si="38"/>
        <v/>
      </c>
      <c r="T125" s="3" t="str">
        <f t="shared" si="39"/>
        <v/>
      </c>
    </row>
    <row r="126" spans="3:20" x14ac:dyDescent="0.25">
      <c r="C126" s="6"/>
      <c r="E126" s="3"/>
      <c r="F126" s="3"/>
      <c r="G126" s="3"/>
      <c r="H126" s="3"/>
      <c r="I126" s="3"/>
      <c r="J126" s="6"/>
      <c r="K126" s="6"/>
      <c r="L126" s="3"/>
      <c r="M126" s="3"/>
      <c r="N126" s="3"/>
      <c r="O126" s="3"/>
      <c r="P126" s="3" t="str">
        <f t="shared" si="37"/>
        <v/>
      </c>
      <c r="Q126" s="23" t="str">
        <f t="shared" si="29"/>
        <v/>
      </c>
      <c r="R126" s="23" t="str">
        <f t="shared" si="30"/>
        <v/>
      </c>
      <c r="S126" s="23" t="str">
        <f t="shared" si="38"/>
        <v/>
      </c>
      <c r="T126" s="3" t="str">
        <f t="shared" si="39"/>
        <v/>
      </c>
    </row>
    <row r="127" spans="3:20" x14ac:dyDescent="0.25">
      <c r="C127" s="6"/>
      <c r="E127" s="3"/>
      <c r="F127" s="3"/>
      <c r="G127" s="3"/>
      <c r="H127" s="3"/>
      <c r="I127" s="3"/>
      <c r="J127" s="6"/>
      <c r="K127" s="6"/>
      <c r="L127" s="3"/>
      <c r="M127" s="3"/>
      <c r="N127" s="3"/>
      <c r="O127" s="3"/>
      <c r="P127" s="3" t="str">
        <f t="shared" si="37"/>
        <v/>
      </c>
      <c r="Q127" s="23" t="str">
        <f t="shared" si="29"/>
        <v/>
      </c>
      <c r="R127" s="23" t="str">
        <f t="shared" si="30"/>
        <v/>
      </c>
      <c r="S127" s="23" t="str">
        <f t="shared" si="38"/>
        <v/>
      </c>
      <c r="T127" s="3" t="str">
        <f t="shared" si="39"/>
        <v/>
      </c>
    </row>
    <row r="128" spans="3:20" x14ac:dyDescent="0.25">
      <c r="C128" s="6"/>
      <c r="E128" s="3"/>
      <c r="F128" s="3"/>
      <c r="G128" s="3"/>
      <c r="H128" s="3"/>
      <c r="I128" s="3"/>
      <c r="J128" s="6"/>
      <c r="K128" s="6"/>
      <c r="L128" s="3"/>
      <c r="M128" s="3"/>
      <c r="N128" s="3"/>
      <c r="O128" s="3"/>
      <c r="P128" s="3" t="str">
        <f t="shared" si="37"/>
        <v/>
      </c>
      <c r="Q128" s="23" t="str">
        <f t="shared" si="29"/>
        <v/>
      </c>
      <c r="R128" s="23" t="str">
        <f t="shared" si="30"/>
        <v/>
      </c>
      <c r="S128" s="23" t="str">
        <f t="shared" si="38"/>
        <v/>
      </c>
      <c r="T128" s="3" t="str">
        <f t="shared" si="39"/>
        <v/>
      </c>
    </row>
    <row r="129" spans="3:20" x14ac:dyDescent="0.25">
      <c r="C129" s="6"/>
      <c r="E129" s="3"/>
      <c r="F129" s="3"/>
      <c r="G129" s="3"/>
      <c r="H129" s="3"/>
      <c r="I129" s="3"/>
      <c r="J129" s="6"/>
      <c r="K129" s="6"/>
      <c r="L129" s="3"/>
      <c r="M129" s="3"/>
      <c r="N129" s="3"/>
      <c r="O129" s="3"/>
      <c r="P129" s="3" t="str">
        <f t="shared" si="37"/>
        <v/>
      </c>
      <c r="Q129" s="23" t="str">
        <f t="shared" si="29"/>
        <v/>
      </c>
      <c r="R129" s="23" t="str">
        <f t="shared" si="30"/>
        <v/>
      </c>
      <c r="S129" s="23" t="str">
        <f t="shared" si="38"/>
        <v/>
      </c>
      <c r="T129" s="3" t="str">
        <f t="shared" si="39"/>
        <v/>
      </c>
    </row>
    <row r="130" spans="3:20" x14ac:dyDescent="0.25">
      <c r="C130" s="6"/>
      <c r="E130" s="3"/>
      <c r="F130" s="3"/>
      <c r="G130" s="3"/>
      <c r="H130" s="3"/>
      <c r="I130" s="3"/>
      <c r="J130" s="6"/>
      <c r="K130" s="6"/>
      <c r="L130" s="3"/>
      <c r="M130" s="3"/>
      <c r="N130" s="3"/>
      <c r="O130" s="3"/>
      <c r="P130" s="3" t="str">
        <f t="shared" si="37"/>
        <v/>
      </c>
      <c r="Q130" s="23" t="str">
        <f t="shared" si="29"/>
        <v/>
      </c>
      <c r="R130" s="23" t="str">
        <f t="shared" si="30"/>
        <v/>
      </c>
      <c r="S130" s="23" t="str">
        <f t="shared" si="38"/>
        <v/>
      </c>
      <c r="T130" s="3" t="str">
        <f t="shared" si="39"/>
        <v/>
      </c>
    </row>
    <row r="131" spans="3:20" x14ac:dyDescent="0.25">
      <c r="C131" s="6"/>
      <c r="E131" s="3"/>
      <c r="F131" s="3"/>
      <c r="G131" s="3"/>
      <c r="H131" s="3"/>
      <c r="I131" s="3"/>
      <c r="J131" s="6"/>
      <c r="K131" s="6"/>
      <c r="L131" s="3"/>
      <c r="M131" s="3"/>
      <c r="N131" s="3"/>
      <c r="O131" s="3"/>
      <c r="P131" s="3" t="str">
        <f t="shared" si="37"/>
        <v/>
      </c>
      <c r="Q131" s="23" t="str">
        <f t="shared" si="29"/>
        <v/>
      </c>
      <c r="R131" s="23" t="str">
        <f t="shared" si="30"/>
        <v/>
      </c>
      <c r="S131" s="23" t="str">
        <f t="shared" si="38"/>
        <v/>
      </c>
      <c r="T131" s="3" t="str">
        <f t="shared" si="39"/>
        <v/>
      </c>
    </row>
    <row r="132" spans="3:20" x14ac:dyDescent="0.25">
      <c r="C132" s="6"/>
      <c r="E132" s="3"/>
      <c r="F132" s="3"/>
      <c r="G132" s="3"/>
      <c r="H132" s="3"/>
      <c r="I132" s="3"/>
      <c r="J132" s="6"/>
      <c r="K132" s="6"/>
      <c r="L132" s="3"/>
      <c r="M132" s="3"/>
      <c r="N132" s="3"/>
      <c r="O132" s="3"/>
      <c r="P132" s="3" t="str">
        <f t="shared" si="37"/>
        <v/>
      </c>
      <c r="Q132" s="23" t="str">
        <f t="shared" si="29"/>
        <v/>
      </c>
      <c r="R132" s="23" t="str">
        <f t="shared" si="30"/>
        <v/>
      </c>
      <c r="S132" s="23" t="str">
        <f t="shared" si="38"/>
        <v/>
      </c>
      <c r="T132" s="3" t="str">
        <f t="shared" si="39"/>
        <v/>
      </c>
    </row>
    <row r="133" spans="3:20" x14ac:dyDescent="0.25">
      <c r="C133" s="6"/>
      <c r="E133" s="3"/>
      <c r="F133" s="3"/>
      <c r="G133" s="3"/>
      <c r="H133" s="3"/>
      <c r="I133" s="3"/>
      <c r="J133" s="6"/>
      <c r="K133" s="6"/>
      <c r="L133" s="3"/>
      <c r="M133" s="3"/>
      <c r="N133" s="3"/>
      <c r="O133" s="3"/>
      <c r="P133" s="3" t="str">
        <f t="shared" si="37"/>
        <v/>
      </c>
      <c r="Q133" s="23" t="str">
        <f t="shared" ref="Q133:Q196" si="40">IF(I133=0,"",F133+ROUND((F133+G133)*$D$13,2)+ROUND(F133*$D$14,2)+ROUND(F133*$D$15,2)+ROUND(ROUND((F133+ROUND((F133+G133)*$D$13,2)+ROUND(F133*$D$14,2)+ROUND(F133*$D$15,2)+G133+ROUND(G133*$D$12,2))/(1-$D$17),2)-(F133+ROUND((F133+G133)*$D$13,2)+ROUND(F133*$D$14,2)+ROUND(F133*$D$15,2)+G133+ROUND(G133*$D$12,2)),2))</f>
        <v/>
      </c>
      <c r="R133" s="23" t="str">
        <f t="shared" ref="R133:R196" si="41">IF(I133=0,"",G133+ROUND(G133*$D$12,2))</f>
        <v/>
      </c>
      <c r="S133" s="23" t="str">
        <f t="shared" si="38"/>
        <v/>
      </c>
      <c r="T133" s="3" t="str">
        <f t="shared" si="39"/>
        <v/>
      </c>
    </row>
    <row r="134" spans="3:20" x14ac:dyDescent="0.25">
      <c r="C134" s="6"/>
      <c r="E134" s="3"/>
      <c r="F134" s="3"/>
      <c r="G134" s="3"/>
      <c r="H134" s="3"/>
      <c r="I134" s="3"/>
      <c r="J134" s="6"/>
      <c r="K134" s="6"/>
      <c r="L134" s="3"/>
      <c r="M134" s="3"/>
      <c r="N134" s="3"/>
      <c r="O134" s="3"/>
      <c r="P134" s="3" t="str">
        <f t="shared" si="37"/>
        <v/>
      </c>
      <c r="Q134" s="23" t="str">
        <f t="shared" si="40"/>
        <v/>
      </c>
      <c r="R134" s="23" t="str">
        <f t="shared" si="41"/>
        <v/>
      </c>
      <c r="S134" s="23" t="str">
        <f t="shared" si="38"/>
        <v/>
      </c>
      <c r="T134" s="3" t="str">
        <f t="shared" si="39"/>
        <v/>
      </c>
    </row>
    <row r="135" spans="3:20" x14ac:dyDescent="0.25">
      <c r="C135" s="6"/>
      <c r="E135" s="3"/>
      <c r="F135" s="3"/>
      <c r="G135" s="3"/>
      <c r="H135" s="3"/>
      <c r="I135" s="3"/>
      <c r="J135" s="6"/>
      <c r="K135" s="6"/>
      <c r="L135" s="3"/>
      <c r="M135" s="3"/>
      <c r="N135" s="3"/>
      <c r="O135" s="3"/>
      <c r="P135" s="3" t="str">
        <f t="shared" si="37"/>
        <v/>
      </c>
      <c r="Q135" s="23" t="str">
        <f t="shared" si="40"/>
        <v/>
      </c>
      <c r="R135" s="23" t="str">
        <f t="shared" si="41"/>
        <v/>
      </c>
      <c r="S135" s="23" t="str">
        <f t="shared" si="38"/>
        <v/>
      </c>
      <c r="T135" s="3" t="str">
        <f t="shared" si="39"/>
        <v/>
      </c>
    </row>
    <row r="136" spans="3:20" x14ac:dyDescent="0.25">
      <c r="C136" s="6"/>
      <c r="E136" s="3"/>
      <c r="F136" s="3"/>
      <c r="G136" s="3"/>
      <c r="H136" s="3"/>
      <c r="I136" s="3"/>
      <c r="J136" s="6"/>
      <c r="K136" s="6"/>
      <c r="L136" s="3"/>
      <c r="M136" s="3"/>
      <c r="N136" s="3"/>
      <c r="O136" s="3"/>
      <c r="P136" s="3" t="str">
        <f t="shared" si="37"/>
        <v/>
      </c>
      <c r="Q136" s="23" t="str">
        <f t="shared" si="40"/>
        <v/>
      </c>
      <c r="R136" s="23" t="str">
        <f t="shared" si="41"/>
        <v/>
      </c>
      <c r="S136" s="23" t="str">
        <f t="shared" si="38"/>
        <v/>
      </c>
      <c r="T136" s="3" t="str">
        <f t="shared" si="39"/>
        <v/>
      </c>
    </row>
    <row r="137" spans="3:20" x14ac:dyDescent="0.25">
      <c r="C137" s="6"/>
      <c r="E137" s="3"/>
      <c r="F137" s="3"/>
      <c r="G137" s="3"/>
      <c r="H137" s="3"/>
      <c r="I137" s="3"/>
      <c r="J137" s="6"/>
      <c r="K137" s="6"/>
      <c r="L137" s="3"/>
      <c r="M137" s="3"/>
      <c r="N137" s="3"/>
      <c r="O137" s="3"/>
      <c r="P137" s="3" t="str">
        <f t="shared" si="37"/>
        <v/>
      </c>
      <c r="Q137" s="23" t="str">
        <f t="shared" si="40"/>
        <v/>
      </c>
      <c r="R137" s="23" t="str">
        <f t="shared" si="41"/>
        <v/>
      </c>
      <c r="S137" s="23" t="str">
        <f t="shared" si="38"/>
        <v/>
      </c>
      <c r="T137" s="3" t="str">
        <f t="shared" si="39"/>
        <v/>
      </c>
    </row>
    <row r="138" spans="3:20" x14ac:dyDescent="0.25">
      <c r="C138" s="6"/>
      <c r="E138" s="3"/>
      <c r="F138" s="3"/>
      <c r="G138" s="3"/>
      <c r="H138" s="3"/>
      <c r="I138" s="3"/>
      <c r="J138" s="6"/>
      <c r="K138" s="6"/>
      <c r="L138" s="3"/>
      <c r="M138" s="3"/>
      <c r="N138" s="3"/>
      <c r="O138" s="3"/>
      <c r="P138" s="3" t="str">
        <f t="shared" si="37"/>
        <v/>
      </c>
      <c r="Q138" s="23" t="str">
        <f t="shared" si="40"/>
        <v/>
      </c>
      <c r="R138" s="23" t="str">
        <f t="shared" si="41"/>
        <v/>
      </c>
      <c r="S138" s="23" t="str">
        <f t="shared" si="38"/>
        <v/>
      </c>
      <c r="T138" s="3" t="str">
        <f t="shared" si="39"/>
        <v/>
      </c>
    </row>
    <row r="139" spans="3:20" x14ac:dyDescent="0.25">
      <c r="C139" s="6"/>
      <c r="E139" s="3"/>
      <c r="F139" s="3"/>
      <c r="G139" s="3"/>
      <c r="H139" s="3"/>
      <c r="I139" s="3"/>
      <c r="J139" s="6"/>
      <c r="K139" s="6"/>
      <c r="L139" s="3"/>
      <c r="M139" s="3"/>
      <c r="N139" s="3"/>
      <c r="O139" s="3"/>
      <c r="P139" s="3" t="str">
        <f t="shared" si="37"/>
        <v/>
      </c>
      <c r="Q139" s="23" t="str">
        <f t="shared" si="40"/>
        <v/>
      </c>
      <c r="R139" s="23" t="str">
        <f t="shared" si="41"/>
        <v/>
      </c>
      <c r="S139" s="23" t="str">
        <f t="shared" si="38"/>
        <v/>
      </c>
      <c r="T139" s="3" t="str">
        <f t="shared" si="39"/>
        <v/>
      </c>
    </row>
    <row r="140" spans="3:20" x14ac:dyDescent="0.25">
      <c r="C140" s="6"/>
      <c r="E140" s="3"/>
      <c r="F140" s="3"/>
      <c r="G140" s="3"/>
      <c r="H140" s="3"/>
      <c r="I140" s="3"/>
      <c r="J140" s="6"/>
      <c r="K140" s="6"/>
      <c r="L140" s="3"/>
      <c r="M140" s="3"/>
      <c r="N140" s="3"/>
      <c r="O140" s="3"/>
      <c r="P140" s="3" t="str">
        <f t="shared" si="37"/>
        <v/>
      </c>
      <c r="Q140" s="23" t="str">
        <f t="shared" si="40"/>
        <v/>
      </c>
      <c r="R140" s="23" t="str">
        <f t="shared" si="41"/>
        <v/>
      </c>
      <c r="S140" s="23" t="str">
        <f t="shared" si="38"/>
        <v/>
      </c>
      <c r="T140" s="3" t="str">
        <f t="shared" si="39"/>
        <v/>
      </c>
    </row>
    <row r="141" spans="3:20" x14ac:dyDescent="0.25">
      <c r="C141" s="6"/>
      <c r="E141" s="3"/>
      <c r="F141" s="3"/>
      <c r="G141" s="3"/>
      <c r="H141" s="3"/>
      <c r="I141" s="3"/>
      <c r="J141" s="6"/>
      <c r="K141" s="6"/>
      <c r="L141" s="3"/>
      <c r="M141" s="3"/>
      <c r="N141" s="3"/>
      <c r="O141" s="3"/>
      <c r="P141" s="3" t="str">
        <f t="shared" si="37"/>
        <v/>
      </c>
      <c r="Q141" s="23" t="str">
        <f t="shared" si="40"/>
        <v/>
      </c>
      <c r="R141" s="23" t="str">
        <f t="shared" si="41"/>
        <v/>
      </c>
      <c r="S141" s="23" t="str">
        <f t="shared" si="38"/>
        <v/>
      </c>
      <c r="T141" s="3" t="str">
        <f t="shared" si="39"/>
        <v/>
      </c>
    </row>
    <row r="142" spans="3:20" x14ac:dyDescent="0.25">
      <c r="C142" s="6"/>
      <c r="E142" s="3"/>
      <c r="F142" s="3"/>
      <c r="G142" s="3"/>
      <c r="H142" s="3"/>
      <c r="I142" s="3"/>
      <c r="J142" s="6"/>
      <c r="K142" s="6"/>
      <c r="L142" s="3"/>
      <c r="M142" s="3"/>
      <c r="N142" s="3"/>
      <c r="O142" s="3"/>
      <c r="P142" s="3" t="str">
        <f t="shared" si="37"/>
        <v/>
      </c>
      <c r="Q142" s="23" t="str">
        <f t="shared" si="40"/>
        <v/>
      </c>
      <c r="R142" s="23" t="str">
        <f t="shared" si="41"/>
        <v/>
      </c>
      <c r="S142" s="23" t="str">
        <f t="shared" si="38"/>
        <v/>
      </c>
      <c r="T142" s="3" t="str">
        <f t="shared" si="39"/>
        <v/>
      </c>
    </row>
    <row r="143" spans="3:20" x14ac:dyDescent="0.25">
      <c r="C143" s="6"/>
      <c r="E143" s="3"/>
      <c r="F143" s="3"/>
      <c r="G143" s="3"/>
      <c r="H143" s="3"/>
      <c r="I143" s="3"/>
      <c r="J143" s="6"/>
      <c r="K143" s="6"/>
      <c r="L143" s="3"/>
      <c r="M143" s="3"/>
      <c r="N143" s="3"/>
      <c r="O143" s="3"/>
      <c r="P143" s="3" t="str">
        <f t="shared" si="37"/>
        <v/>
      </c>
      <c r="Q143" s="23" t="str">
        <f t="shared" si="40"/>
        <v/>
      </c>
      <c r="R143" s="23" t="str">
        <f t="shared" si="41"/>
        <v/>
      </c>
      <c r="S143" s="23" t="str">
        <f t="shared" si="38"/>
        <v/>
      </c>
      <c r="T143" s="3" t="str">
        <f t="shared" si="39"/>
        <v/>
      </c>
    </row>
    <row r="144" spans="3:20" x14ac:dyDescent="0.25">
      <c r="C144" s="6"/>
      <c r="E144" s="3"/>
      <c r="F144" s="3"/>
      <c r="G144" s="3"/>
      <c r="H144" s="3"/>
      <c r="I144" s="3"/>
      <c r="J144" s="6"/>
      <c r="K144" s="6"/>
      <c r="L144" s="3"/>
      <c r="M144" s="3"/>
      <c r="N144" s="3"/>
      <c r="O144" s="3"/>
      <c r="P144" s="3" t="str">
        <f t="shared" si="37"/>
        <v/>
      </c>
      <c r="Q144" s="23" t="str">
        <f t="shared" si="40"/>
        <v/>
      </c>
      <c r="R144" s="23" t="str">
        <f t="shared" si="41"/>
        <v/>
      </c>
      <c r="S144" s="23" t="str">
        <f t="shared" si="38"/>
        <v/>
      </c>
      <c r="T144" s="3" t="str">
        <f t="shared" si="39"/>
        <v/>
      </c>
    </row>
    <row r="145" spans="3:20" x14ac:dyDescent="0.25">
      <c r="C145" s="6"/>
      <c r="E145" s="3"/>
      <c r="F145" s="3"/>
      <c r="G145" s="3"/>
      <c r="H145" s="3"/>
      <c r="I145" s="3"/>
      <c r="J145" s="6"/>
      <c r="K145" s="6"/>
      <c r="L145" s="3"/>
      <c r="M145" s="3"/>
      <c r="N145" s="3"/>
      <c r="O145" s="3"/>
      <c r="P145" s="3" t="str">
        <f t="shared" si="37"/>
        <v/>
      </c>
      <c r="Q145" s="23" t="str">
        <f t="shared" si="40"/>
        <v/>
      </c>
      <c r="R145" s="23" t="str">
        <f t="shared" si="41"/>
        <v/>
      </c>
      <c r="S145" s="23" t="str">
        <f t="shared" si="38"/>
        <v/>
      </c>
      <c r="T145" s="3" t="str">
        <f t="shared" si="39"/>
        <v/>
      </c>
    </row>
    <row r="146" spans="3:20" x14ac:dyDescent="0.25">
      <c r="C146" s="6"/>
      <c r="E146" s="3"/>
      <c r="F146" s="3"/>
      <c r="G146" s="3"/>
      <c r="H146" s="3"/>
      <c r="I146" s="3"/>
      <c r="J146" s="6"/>
      <c r="K146" s="6"/>
      <c r="L146" s="3"/>
      <c r="M146" s="3"/>
      <c r="N146" s="3"/>
      <c r="O146" s="3"/>
      <c r="P146" s="3" t="str">
        <f t="shared" si="37"/>
        <v/>
      </c>
      <c r="Q146" s="23" t="str">
        <f t="shared" si="40"/>
        <v/>
      </c>
      <c r="R146" s="23" t="str">
        <f t="shared" si="41"/>
        <v/>
      </c>
      <c r="S146" s="23" t="str">
        <f t="shared" si="38"/>
        <v/>
      </c>
      <c r="T146" s="3" t="str">
        <f t="shared" si="39"/>
        <v/>
      </c>
    </row>
    <row r="147" spans="3:20" x14ac:dyDescent="0.25">
      <c r="C147" s="6"/>
      <c r="E147" s="3"/>
      <c r="F147" s="3"/>
      <c r="G147" s="3"/>
      <c r="H147" s="3"/>
      <c r="I147" s="3"/>
      <c r="J147" s="6"/>
      <c r="K147" s="6"/>
      <c r="L147" s="3"/>
      <c r="M147" s="3"/>
      <c r="N147" s="3"/>
      <c r="O147" s="3"/>
      <c r="P147" s="3" t="str">
        <f t="shared" si="37"/>
        <v/>
      </c>
      <c r="Q147" s="23" t="str">
        <f t="shared" si="40"/>
        <v/>
      </c>
      <c r="R147" s="23" t="str">
        <f t="shared" si="41"/>
        <v/>
      </c>
      <c r="S147" s="23" t="str">
        <f t="shared" si="38"/>
        <v/>
      </c>
      <c r="T147" s="3" t="str">
        <f t="shared" si="39"/>
        <v/>
      </c>
    </row>
    <row r="148" spans="3:20" x14ac:dyDescent="0.25">
      <c r="C148" s="6"/>
      <c r="E148" s="3"/>
      <c r="F148" s="3"/>
      <c r="G148" s="3"/>
      <c r="H148" s="3"/>
      <c r="I148" s="3"/>
      <c r="J148" s="6"/>
      <c r="K148" s="6"/>
      <c r="L148" s="3"/>
      <c r="M148" s="3"/>
      <c r="N148" s="3"/>
      <c r="O148" s="3"/>
      <c r="P148" s="3" t="str">
        <f t="shared" si="37"/>
        <v/>
      </c>
      <c r="Q148" s="23" t="str">
        <f t="shared" si="40"/>
        <v/>
      </c>
      <c r="R148" s="23" t="str">
        <f t="shared" si="41"/>
        <v/>
      </c>
      <c r="S148" s="23" t="str">
        <f t="shared" si="38"/>
        <v/>
      </c>
      <c r="T148" s="3" t="str">
        <f t="shared" si="39"/>
        <v/>
      </c>
    </row>
    <row r="149" spans="3:20" x14ac:dyDescent="0.25">
      <c r="C149" s="6"/>
      <c r="E149" s="3"/>
      <c r="F149" s="3"/>
      <c r="G149" s="3"/>
      <c r="H149" s="3"/>
      <c r="I149" s="3"/>
      <c r="J149" s="6"/>
      <c r="K149" s="6"/>
      <c r="L149" s="3"/>
      <c r="M149" s="3"/>
      <c r="N149" s="3"/>
      <c r="O149" s="3"/>
      <c r="P149" s="3" t="str">
        <f t="shared" ref="P149:P212" si="42">IF(E149=0,"",ROUND(E149*F149,2))</f>
        <v/>
      </c>
      <c r="Q149" s="23" t="str">
        <f t="shared" si="40"/>
        <v/>
      </c>
      <c r="R149" s="23" t="str">
        <f t="shared" si="41"/>
        <v/>
      </c>
      <c r="S149" s="23" t="str">
        <f t="shared" ref="S149:S212" si="43">IF(I149=0,"",Q149+R149)</f>
        <v/>
      </c>
      <c r="T149" s="3" t="str">
        <f t="shared" ref="T149:T212" si="44">IF(I149=0,"",ROUND(E149*S149,2))</f>
        <v/>
      </c>
    </row>
    <row r="150" spans="3:20" x14ac:dyDescent="0.25">
      <c r="C150" s="6"/>
      <c r="E150" s="3"/>
      <c r="F150" s="3"/>
      <c r="G150" s="3"/>
      <c r="H150" s="3"/>
      <c r="I150" s="3"/>
      <c r="J150" s="6"/>
      <c r="K150" s="6"/>
      <c r="L150" s="3"/>
      <c r="M150" s="3"/>
      <c r="N150" s="3"/>
      <c r="O150" s="3"/>
      <c r="P150" s="3" t="str">
        <f t="shared" si="42"/>
        <v/>
      </c>
      <c r="Q150" s="23" t="str">
        <f t="shared" si="40"/>
        <v/>
      </c>
      <c r="R150" s="23" t="str">
        <f t="shared" si="41"/>
        <v/>
      </c>
      <c r="S150" s="23" t="str">
        <f t="shared" si="43"/>
        <v/>
      </c>
      <c r="T150" s="3" t="str">
        <f t="shared" si="44"/>
        <v/>
      </c>
    </row>
    <row r="151" spans="3:20" x14ac:dyDescent="0.25">
      <c r="C151" s="6"/>
      <c r="E151" s="3"/>
      <c r="F151" s="3"/>
      <c r="G151" s="3"/>
      <c r="H151" s="3"/>
      <c r="I151" s="3"/>
      <c r="J151" s="6"/>
      <c r="K151" s="6"/>
      <c r="L151" s="3"/>
      <c r="M151" s="3"/>
      <c r="N151" s="3"/>
      <c r="O151" s="3"/>
      <c r="P151" s="3" t="str">
        <f t="shared" si="42"/>
        <v/>
      </c>
      <c r="Q151" s="23" t="str">
        <f t="shared" si="40"/>
        <v/>
      </c>
      <c r="R151" s="23" t="str">
        <f t="shared" si="41"/>
        <v/>
      </c>
      <c r="S151" s="23" t="str">
        <f t="shared" si="43"/>
        <v/>
      </c>
      <c r="T151" s="3" t="str">
        <f t="shared" si="44"/>
        <v/>
      </c>
    </row>
    <row r="152" spans="3:20" x14ac:dyDescent="0.25">
      <c r="C152" s="6"/>
      <c r="E152" s="3"/>
      <c r="F152" s="3"/>
      <c r="G152" s="3"/>
      <c r="H152" s="3"/>
      <c r="I152" s="3"/>
      <c r="J152" s="6"/>
      <c r="K152" s="6"/>
      <c r="L152" s="3"/>
      <c r="M152" s="3"/>
      <c r="N152" s="3"/>
      <c r="O152" s="3"/>
      <c r="P152" s="3" t="str">
        <f t="shared" si="42"/>
        <v/>
      </c>
      <c r="Q152" s="23" t="str">
        <f t="shared" si="40"/>
        <v/>
      </c>
      <c r="R152" s="23" t="str">
        <f t="shared" si="41"/>
        <v/>
      </c>
      <c r="S152" s="23" t="str">
        <f t="shared" si="43"/>
        <v/>
      </c>
      <c r="T152" s="3" t="str">
        <f t="shared" si="44"/>
        <v/>
      </c>
    </row>
    <row r="153" spans="3:20" x14ac:dyDescent="0.25">
      <c r="C153" s="6"/>
      <c r="E153" s="3"/>
      <c r="F153" s="3"/>
      <c r="G153" s="3"/>
      <c r="H153" s="3"/>
      <c r="I153" s="3"/>
      <c r="J153" s="6"/>
      <c r="K153" s="6"/>
      <c r="L153" s="3"/>
      <c r="M153" s="3"/>
      <c r="N153" s="3"/>
      <c r="O153" s="3"/>
      <c r="P153" s="3" t="str">
        <f t="shared" si="42"/>
        <v/>
      </c>
      <c r="Q153" s="23" t="str">
        <f t="shared" si="40"/>
        <v/>
      </c>
      <c r="R153" s="23" t="str">
        <f t="shared" si="41"/>
        <v/>
      </c>
      <c r="S153" s="23" t="str">
        <f t="shared" si="43"/>
        <v/>
      </c>
      <c r="T153" s="3" t="str">
        <f t="shared" si="44"/>
        <v/>
      </c>
    </row>
    <row r="154" spans="3:20" x14ac:dyDescent="0.25">
      <c r="C154" s="6"/>
      <c r="E154" s="3"/>
      <c r="F154" s="3"/>
      <c r="G154" s="3"/>
      <c r="H154" s="3"/>
      <c r="I154" s="3"/>
      <c r="J154" s="6"/>
      <c r="K154" s="6"/>
      <c r="L154" s="3"/>
      <c r="M154" s="3"/>
      <c r="N154" s="3"/>
      <c r="O154" s="3"/>
      <c r="P154" s="3" t="str">
        <f t="shared" si="42"/>
        <v/>
      </c>
      <c r="Q154" s="23" t="str">
        <f t="shared" si="40"/>
        <v/>
      </c>
      <c r="R154" s="23" t="str">
        <f t="shared" si="41"/>
        <v/>
      </c>
      <c r="S154" s="23" t="str">
        <f t="shared" si="43"/>
        <v/>
      </c>
      <c r="T154" s="3" t="str">
        <f t="shared" si="44"/>
        <v/>
      </c>
    </row>
    <row r="155" spans="3:20" x14ac:dyDescent="0.25">
      <c r="C155" s="6"/>
      <c r="E155" s="3"/>
      <c r="F155" s="3"/>
      <c r="G155" s="3"/>
      <c r="H155" s="3"/>
      <c r="I155" s="3"/>
      <c r="J155" s="6"/>
      <c r="K155" s="6"/>
      <c r="L155" s="3"/>
      <c r="M155" s="3"/>
      <c r="N155" s="3"/>
      <c r="O155" s="3"/>
      <c r="P155" s="3" t="str">
        <f t="shared" si="42"/>
        <v/>
      </c>
      <c r="Q155" s="23" t="str">
        <f t="shared" si="40"/>
        <v/>
      </c>
      <c r="R155" s="23" t="str">
        <f t="shared" si="41"/>
        <v/>
      </c>
      <c r="S155" s="23" t="str">
        <f t="shared" si="43"/>
        <v/>
      </c>
      <c r="T155" s="3" t="str">
        <f t="shared" si="44"/>
        <v/>
      </c>
    </row>
    <row r="156" spans="3:20" x14ac:dyDescent="0.25">
      <c r="C156" s="6"/>
      <c r="E156" s="3"/>
      <c r="F156" s="3"/>
      <c r="G156" s="3"/>
      <c r="H156" s="3"/>
      <c r="I156" s="3"/>
      <c r="J156" s="6"/>
      <c r="K156" s="6"/>
      <c r="L156" s="3"/>
      <c r="M156" s="3"/>
      <c r="N156" s="3"/>
      <c r="O156" s="3"/>
      <c r="P156" s="3" t="str">
        <f t="shared" si="42"/>
        <v/>
      </c>
      <c r="Q156" s="23" t="str">
        <f t="shared" si="40"/>
        <v/>
      </c>
      <c r="R156" s="23" t="str">
        <f t="shared" si="41"/>
        <v/>
      </c>
      <c r="S156" s="23" t="str">
        <f t="shared" si="43"/>
        <v/>
      </c>
      <c r="T156" s="3" t="str">
        <f t="shared" si="44"/>
        <v/>
      </c>
    </row>
    <row r="157" spans="3:20" x14ac:dyDescent="0.25">
      <c r="C157" s="6"/>
      <c r="E157" s="3"/>
      <c r="F157" s="3"/>
      <c r="G157" s="3"/>
      <c r="H157" s="3"/>
      <c r="I157" s="3"/>
      <c r="J157" s="6"/>
      <c r="K157" s="6"/>
      <c r="L157" s="3"/>
      <c r="M157" s="3"/>
      <c r="N157" s="3"/>
      <c r="O157" s="3"/>
      <c r="P157" s="3" t="str">
        <f t="shared" si="42"/>
        <v/>
      </c>
      <c r="Q157" s="23" t="str">
        <f t="shared" si="40"/>
        <v/>
      </c>
      <c r="R157" s="23" t="str">
        <f t="shared" si="41"/>
        <v/>
      </c>
      <c r="S157" s="23" t="str">
        <f t="shared" si="43"/>
        <v/>
      </c>
      <c r="T157" s="3" t="str">
        <f t="shared" si="44"/>
        <v/>
      </c>
    </row>
    <row r="158" spans="3:20" x14ac:dyDescent="0.25">
      <c r="C158" s="6"/>
      <c r="E158" s="3"/>
      <c r="F158" s="3"/>
      <c r="G158" s="3"/>
      <c r="H158" s="3"/>
      <c r="I158" s="3"/>
      <c r="J158" s="6"/>
      <c r="K158" s="6"/>
      <c r="L158" s="3"/>
      <c r="M158" s="3"/>
      <c r="N158" s="3"/>
      <c r="O158" s="3"/>
      <c r="P158" s="3" t="str">
        <f t="shared" si="42"/>
        <v/>
      </c>
      <c r="Q158" s="23" t="str">
        <f t="shared" si="40"/>
        <v/>
      </c>
      <c r="R158" s="23" t="str">
        <f t="shared" si="41"/>
        <v/>
      </c>
      <c r="S158" s="23" t="str">
        <f t="shared" si="43"/>
        <v/>
      </c>
      <c r="T158" s="3" t="str">
        <f t="shared" si="44"/>
        <v/>
      </c>
    </row>
    <row r="159" spans="3:20" x14ac:dyDescent="0.25">
      <c r="C159" s="6"/>
      <c r="E159" s="3"/>
      <c r="F159" s="3"/>
      <c r="G159" s="3"/>
      <c r="H159" s="3"/>
      <c r="I159" s="3"/>
      <c r="J159" s="6"/>
      <c r="K159" s="6"/>
      <c r="L159" s="3"/>
      <c r="M159" s="3"/>
      <c r="N159" s="3"/>
      <c r="O159" s="3"/>
      <c r="P159" s="3" t="str">
        <f t="shared" si="42"/>
        <v/>
      </c>
      <c r="Q159" s="23" t="str">
        <f t="shared" si="40"/>
        <v/>
      </c>
      <c r="R159" s="23" t="str">
        <f t="shared" si="41"/>
        <v/>
      </c>
      <c r="S159" s="23" t="str">
        <f t="shared" si="43"/>
        <v/>
      </c>
      <c r="T159" s="3" t="str">
        <f t="shared" si="44"/>
        <v/>
      </c>
    </row>
    <row r="160" spans="3:20" x14ac:dyDescent="0.25">
      <c r="C160" s="6"/>
      <c r="E160" s="3"/>
      <c r="F160" s="3"/>
      <c r="G160" s="3"/>
      <c r="H160" s="3"/>
      <c r="I160" s="3"/>
      <c r="J160" s="6"/>
      <c r="K160" s="6"/>
      <c r="L160" s="3"/>
      <c r="M160" s="3"/>
      <c r="N160" s="3"/>
      <c r="O160" s="3"/>
      <c r="P160" s="3" t="str">
        <f t="shared" si="42"/>
        <v/>
      </c>
      <c r="Q160" s="23" t="str">
        <f t="shared" si="40"/>
        <v/>
      </c>
      <c r="R160" s="23" t="str">
        <f t="shared" si="41"/>
        <v/>
      </c>
      <c r="S160" s="23" t="str">
        <f t="shared" si="43"/>
        <v/>
      </c>
      <c r="T160" s="3" t="str">
        <f t="shared" si="44"/>
        <v/>
      </c>
    </row>
    <row r="161" spans="3:20" x14ac:dyDescent="0.25">
      <c r="C161" s="6"/>
      <c r="E161" s="3"/>
      <c r="F161" s="3"/>
      <c r="G161" s="3"/>
      <c r="H161" s="3"/>
      <c r="I161" s="3"/>
      <c r="J161" s="6"/>
      <c r="K161" s="6"/>
      <c r="L161" s="3"/>
      <c r="M161" s="3"/>
      <c r="N161" s="3"/>
      <c r="O161" s="3"/>
      <c r="P161" s="3" t="str">
        <f t="shared" si="42"/>
        <v/>
      </c>
      <c r="Q161" s="23" t="str">
        <f t="shared" si="40"/>
        <v/>
      </c>
      <c r="R161" s="23" t="str">
        <f t="shared" si="41"/>
        <v/>
      </c>
      <c r="S161" s="23" t="str">
        <f t="shared" si="43"/>
        <v/>
      </c>
      <c r="T161" s="3" t="str">
        <f t="shared" si="44"/>
        <v/>
      </c>
    </row>
    <row r="162" spans="3:20" x14ac:dyDescent="0.25">
      <c r="C162" s="6"/>
      <c r="E162" s="3"/>
      <c r="F162" s="3"/>
      <c r="G162" s="3"/>
      <c r="H162" s="3"/>
      <c r="I162" s="3"/>
      <c r="J162" s="6"/>
      <c r="K162" s="6"/>
      <c r="L162" s="3"/>
      <c r="M162" s="3"/>
      <c r="N162" s="3"/>
      <c r="O162" s="3"/>
      <c r="P162" s="3" t="str">
        <f t="shared" si="42"/>
        <v/>
      </c>
      <c r="Q162" s="23" t="str">
        <f t="shared" si="40"/>
        <v/>
      </c>
      <c r="R162" s="23" t="str">
        <f t="shared" si="41"/>
        <v/>
      </c>
      <c r="S162" s="23" t="str">
        <f t="shared" si="43"/>
        <v/>
      </c>
      <c r="T162" s="3" t="str">
        <f t="shared" si="44"/>
        <v/>
      </c>
    </row>
    <row r="163" spans="3:20" x14ac:dyDescent="0.25">
      <c r="C163" s="6"/>
      <c r="E163" s="3"/>
      <c r="F163" s="3"/>
      <c r="G163" s="3"/>
      <c r="H163" s="3"/>
      <c r="I163" s="3"/>
      <c r="J163" s="6"/>
      <c r="K163" s="6"/>
      <c r="L163" s="3"/>
      <c r="M163" s="3"/>
      <c r="N163" s="3"/>
      <c r="O163" s="3"/>
      <c r="P163" s="3" t="str">
        <f t="shared" si="42"/>
        <v/>
      </c>
      <c r="Q163" s="23" t="str">
        <f t="shared" si="40"/>
        <v/>
      </c>
      <c r="R163" s="23" t="str">
        <f t="shared" si="41"/>
        <v/>
      </c>
      <c r="S163" s="23" t="str">
        <f t="shared" si="43"/>
        <v/>
      </c>
      <c r="T163" s="3" t="str">
        <f t="shared" si="44"/>
        <v/>
      </c>
    </row>
    <row r="164" spans="3:20" x14ac:dyDescent="0.25">
      <c r="C164" s="6"/>
      <c r="E164" s="3"/>
      <c r="F164" s="3"/>
      <c r="G164" s="3"/>
      <c r="H164" s="3"/>
      <c r="I164" s="3"/>
      <c r="J164" s="6"/>
      <c r="K164" s="6"/>
      <c r="L164" s="3"/>
      <c r="M164" s="3"/>
      <c r="N164" s="3"/>
      <c r="O164" s="3"/>
      <c r="P164" s="3" t="str">
        <f t="shared" si="42"/>
        <v/>
      </c>
      <c r="Q164" s="23" t="str">
        <f t="shared" si="40"/>
        <v/>
      </c>
      <c r="R164" s="23" t="str">
        <f t="shared" si="41"/>
        <v/>
      </c>
      <c r="S164" s="23" t="str">
        <f t="shared" si="43"/>
        <v/>
      </c>
      <c r="T164" s="3" t="str">
        <f t="shared" si="44"/>
        <v/>
      </c>
    </row>
    <row r="165" spans="3:20" x14ac:dyDescent="0.25">
      <c r="C165" s="6"/>
      <c r="E165" s="3"/>
      <c r="F165" s="3"/>
      <c r="G165" s="3"/>
      <c r="H165" s="3"/>
      <c r="I165" s="3"/>
      <c r="J165" s="6"/>
      <c r="K165" s="6"/>
      <c r="L165" s="3"/>
      <c r="M165" s="3"/>
      <c r="N165" s="3"/>
      <c r="O165" s="3"/>
      <c r="P165" s="3" t="str">
        <f t="shared" si="42"/>
        <v/>
      </c>
      <c r="Q165" s="23" t="str">
        <f t="shared" si="40"/>
        <v/>
      </c>
      <c r="R165" s="23" t="str">
        <f t="shared" si="41"/>
        <v/>
      </c>
      <c r="S165" s="23" t="str">
        <f t="shared" si="43"/>
        <v/>
      </c>
      <c r="T165" s="3" t="str">
        <f t="shared" si="44"/>
        <v/>
      </c>
    </row>
    <row r="166" spans="3:20" x14ac:dyDescent="0.25">
      <c r="C166" s="6"/>
      <c r="E166" s="3"/>
      <c r="F166" s="3"/>
      <c r="G166" s="3"/>
      <c r="H166" s="3"/>
      <c r="I166" s="3"/>
      <c r="J166" s="6"/>
      <c r="K166" s="6"/>
      <c r="L166" s="3"/>
      <c r="M166" s="3"/>
      <c r="N166" s="3"/>
      <c r="O166" s="3"/>
      <c r="P166" s="3" t="str">
        <f t="shared" si="42"/>
        <v/>
      </c>
      <c r="Q166" s="23" t="str">
        <f t="shared" si="40"/>
        <v/>
      </c>
      <c r="R166" s="23" t="str">
        <f t="shared" si="41"/>
        <v/>
      </c>
      <c r="S166" s="23" t="str">
        <f t="shared" si="43"/>
        <v/>
      </c>
      <c r="T166" s="3" t="str">
        <f t="shared" si="44"/>
        <v/>
      </c>
    </row>
    <row r="167" spans="3:20" x14ac:dyDescent="0.25">
      <c r="C167" s="6"/>
      <c r="E167" s="3"/>
      <c r="F167" s="3"/>
      <c r="G167" s="3"/>
      <c r="H167" s="3"/>
      <c r="I167" s="3"/>
      <c r="J167" s="6"/>
      <c r="K167" s="6"/>
      <c r="L167" s="3"/>
      <c r="M167" s="3"/>
      <c r="N167" s="3"/>
      <c r="O167" s="3"/>
      <c r="P167" s="3" t="str">
        <f t="shared" si="42"/>
        <v/>
      </c>
      <c r="Q167" s="23" t="str">
        <f t="shared" si="40"/>
        <v/>
      </c>
      <c r="R167" s="23" t="str">
        <f t="shared" si="41"/>
        <v/>
      </c>
      <c r="S167" s="23" t="str">
        <f t="shared" si="43"/>
        <v/>
      </c>
      <c r="T167" s="3" t="str">
        <f t="shared" si="44"/>
        <v/>
      </c>
    </row>
    <row r="168" spans="3:20" x14ac:dyDescent="0.25">
      <c r="C168" s="6"/>
      <c r="E168" s="3"/>
      <c r="F168" s="3"/>
      <c r="G168" s="3"/>
      <c r="H168" s="3"/>
      <c r="I168" s="3"/>
      <c r="J168" s="6"/>
      <c r="K168" s="6"/>
      <c r="L168" s="3"/>
      <c r="M168" s="3"/>
      <c r="N168" s="3"/>
      <c r="O168" s="3"/>
      <c r="P168" s="3" t="str">
        <f t="shared" si="42"/>
        <v/>
      </c>
      <c r="Q168" s="23" t="str">
        <f t="shared" si="40"/>
        <v/>
      </c>
      <c r="R168" s="23" t="str">
        <f t="shared" si="41"/>
        <v/>
      </c>
      <c r="S168" s="23" t="str">
        <f t="shared" si="43"/>
        <v/>
      </c>
      <c r="T168" s="3" t="str">
        <f t="shared" si="44"/>
        <v/>
      </c>
    </row>
    <row r="169" spans="3:20" x14ac:dyDescent="0.25">
      <c r="C169" s="6"/>
      <c r="E169" s="3"/>
      <c r="F169" s="3"/>
      <c r="G169" s="3"/>
      <c r="H169" s="3"/>
      <c r="I169" s="3"/>
      <c r="J169" s="6"/>
      <c r="K169" s="6"/>
      <c r="L169" s="3"/>
      <c r="M169" s="3"/>
      <c r="N169" s="3"/>
      <c r="O169" s="3"/>
      <c r="P169" s="3" t="str">
        <f t="shared" si="42"/>
        <v/>
      </c>
      <c r="Q169" s="23" t="str">
        <f t="shared" si="40"/>
        <v/>
      </c>
      <c r="R169" s="23" t="str">
        <f t="shared" si="41"/>
        <v/>
      </c>
      <c r="S169" s="23" t="str">
        <f t="shared" si="43"/>
        <v/>
      </c>
      <c r="T169" s="3" t="str">
        <f t="shared" si="44"/>
        <v/>
      </c>
    </row>
    <row r="170" spans="3:20" x14ac:dyDescent="0.25">
      <c r="C170" s="6"/>
      <c r="E170" s="3"/>
      <c r="F170" s="3"/>
      <c r="G170" s="3"/>
      <c r="H170" s="3"/>
      <c r="I170" s="3"/>
      <c r="J170" s="6"/>
      <c r="K170" s="6"/>
      <c r="L170" s="3"/>
      <c r="M170" s="3"/>
      <c r="N170" s="3"/>
      <c r="O170" s="3"/>
      <c r="P170" s="3" t="str">
        <f t="shared" si="42"/>
        <v/>
      </c>
      <c r="Q170" s="23" t="str">
        <f t="shared" si="40"/>
        <v/>
      </c>
      <c r="R170" s="23" t="str">
        <f t="shared" si="41"/>
        <v/>
      </c>
      <c r="S170" s="23" t="str">
        <f t="shared" si="43"/>
        <v/>
      </c>
      <c r="T170" s="3" t="str">
        <f t="shared" si="44"/>
        <v/>
      </c>
    </row>
    <row r="171" spans="3:20" x14ac:dyDescent="0.25">
      <c r="C171" s="6"/>
      <c r="E171" s="3"/>
      <c r="F171" s="3"/>
      <c r="G171" s="3"/>
      <c r="H171" s="3"/>
      <c r="I171" s="3"/>
      <c r="J171" s="6"/>
      <c r="K171" s="6"/>
      <c r="L171" s="3"/>
      <c r="M171" s="3"/>
      <c r="N171" s="3"/>
      <c r="O171" s="3"/>
      <c r="P171" s="3" t="str">
        <f t="shared" si="42"/>
        <v/>
      </c>
      <c r="Q171" s="23" t="str">
        <f t="shared" si="40"/>
        <v/>
      </c>
      <c r="R171" s="23" t="str">
        <f t="shared" si="41"/>
        <v/>
      </c>
      <c r="S171" s="23" t="str">
        <f t="shared" si="43"/>
        <v/>
      </c>
      <c r="T171" s="3" t="str">
        <f t="shared" si="44"/>
        <v/>
      </c>
    </row>
    <row r="172" spans="3:20" x14ac:dyDescent="0.25">
      <c r="C172" s="6"/>
      <c r="E172" s="3"/>
      <c r="F172" s="3"/>
      <c r="G172" s="3"/>
      <c r="H172" s="3"/>
      <c r="I172" s="3"/>
      <c r="J172" s="6"/>
      <c r="K172" s="6"/>
      <c r="L172" s="3"/>
      <c r="M172" s="3"/>
      <c r="N172" s="3"/>
      <c r="O172" s="3"/>
      <c r="P172" s="3" t="str">
        <f t="shared" si="42"/>
        <v/>
      </c>
      <c r="Q172" s="23" t="str">
        <f t="shared" si="40"/>
        <v/>
      </c>
      <c r="R172" s="23" t="str">
        <f t="shared" si="41"/>
        <v/>
      </c>
      <c r="S172" s="23" t="str">
        <f t="shared" si="43"/>
        <v/>
      </c>
      <c r="T172" s="3" t="str">
        <f t="shared" si="44"/>
        <v/>
      </c>
    </row>
    <row r="173" spans="3:20" x14ac:dyDescent="0.25">
      <c r="C173" s="6"/>
      <c r="E173" s="3"/>
      <c r="F173" s="3"/>
      <c r="G173" s="3"/>
      <c r="H173" s="3"/>
      <c r="I173" s="3"/>
      <c r="J173" s="6"/>
      <c r="K173" s="6"/>
      <c r="L173" s="3"/>
      <c r="M173" s="3"/>
      <c r="N173" s="3"/>
      <c r="O173" s="3"/>
      <c r="P173" s="3" t="str">
        <f t="shared" si="42"/>
        <v/>
      </c>
      <c r="Q173" s="23" t="str">
        <f t="shared" si="40"/>
        <v/>
      </c>
      <c r="R173" s="23" t="str">
        <f t="shared" si="41"/>
        <v/>
      </c>
      <c r="S173" s="23" t="str">
        <f t="shared" si="43"/>
        <v/>
      </c>
      <c r="T173" s="3" t="str">
        <f t="shared" si="44"/>
        <v/>
      </c>
    </row>
    <row r="174" spans="3:20" x14ac:dyDescent="0.25">
      <c r="C174" s="6"/>
      <c r="E174" s="3"/>
      <c r="F174" s="3"/>
      <c r="G174" s="3"/>
      <c r="H174" s="3"/>
      <c r="I174" s="3"/>
      <c r="J174" s="6"/>
      <c r="K174" s="6"/>
      <c r="L174" s="3"/>
      <c r="M174" s="3"/>
      <c r="N174" s="3"/>
      <c r="O174" s="3"/>
      <c r="P174" s="3" t="str">
        <f t="shared" si="42"/>
        <v/>
      </c>
      <c r="Q174" s="23" t="str">
        <f t="shared" si="40"/>
        <v/>
      </c>
      <c r="R174" s="23" t="str">
        <f t="shared" si="41"/>
        <v/>
      </c>
      <c r="S174" s="23" t="str">
        <f t="shared" si="43"/>
        <v/>
      </c>
      <c r="T174" s="3" t="str">
        <f t="shared" si="44"/>
        <v/>
      </c>
    </row>
    <row r="175" spans="3:20" x14ac:dyDescent="0.25">
      <c r="C175" s="6"/>
      <c r="E175" s="3"/>
      <c r="F175" s="3"/>
      <c r="G175" s="3"/>
      <c r="H175" s="3"/>
      <c r="I175" s="3"/>
      <c r="J175" s="6"/>
      <c r="K175" s="6"/>
      <c r="L175" s="3"/>
      <c r="M175" s="3"/>
      <c r="N175" s="3"/>
      <c r="O175" s="3"/>
      <c r="P175" s="3" t="str">
        <f t="shared" si="42"/>
        <v/>
      </c>
      <c r="Q175" s="23" t="str">
        <f t="shared" si="40"/>
        <v/>
      </c>
      <c r="R175" s="23" t="str">
        <f t="shared" si="41"/>
        <v/>
      </c>
      <c r="S175" s="23" t="str">
        <f t="shared" si="43"/>
        <v/>
      </c>
      <c r="T175" s="3" t="str">
        <f t="shared" si="44"/>
        <v/>
      </c>
    </row>
    <row r="176" spans="3:20" x14ac:dyDescent="0.25">
      <c r="C176" s="6"/>
      <c r="E176" s="3"/>
      <c r="F176" s="3"/>
      <c r="G176" s="3"/>
      <c r="H176" s="3"/>
      <c r="I176" s="3"/>
      <c r="J176" s="6"/>
      <c r="K176" s="6"/>
      <c r="L176" s="3"/>
      <c r="M176" s="3"/>
      <c r="N176" s="3"/>
      <c r="O176" s="3"/>
      <c r="P176" s="3" t="str">
        <f t="shared" si="42"/>
        <v/>
      </c>
      <c r="Q176" s="23" t="str">
        <f t="shared" si="40"/>
        <v/>
      </c>
      <c r="R176" s="23" t="str">
        <f t="shared" si="41"/>
        <v/>
      </c>
      <c r="S176" s="23" t="str">
        <f t="shared" si="43"/>
        <v/>
      </c>
      <c r="T176" s="3" t="str">
        <f t="shared" si="44"/>
        <v/>
      </c>
    </row>
    <row r="177" spans="3:20" x14ac:dyDescent="0.25">
      <c r="C177" s="6"/>
      <c r="E177" s="3"/>
      <c r="F177" s="3"/>
      <c r="G177" s="3"/>
      <c r="H177" s="3"/>
      <c r="I177" s="3"/>
      <c r="J177" s="6"/>
      <c r="K177" s="6"/>
      <c r="L177" s="3"/>
      <c r="M177" s="3"/>
      <c r="N177" s="3"/>
      <c r="O177" s="3"/>
      <c r="P177" s="3" t="str">
        <f t="shared" si="42"/>
        <v/>
      </c>
      <c r="Q177" s="23" t="str">
        <f t="shared" si="40"/>
        <v/>
      </c>
      <c r="R177" s="23" t="str">
        <f t="shared" si="41"/>
        <v/>
      </c>
      <c r="S177" s="23" t="str">
        <f t="shared" si="43"/>
        <v/>
      </c>
      <c r="T177" s="3" t="str">
        <f t="shared" si="44"/>
        <v/>
      </c>
    </row>
    <row r="178" spans="3:20" x14ac:dyDescent="0.25">
      <c r="C178" s="6"/>
      <c r="E178" s="3"/>
      <c r="F178" s="3"/>
      <c r="G178" s="3"/>
      <c r="H178" s="3"/>
      <c r="I178" s="3"/>
      <c r="J178" s="6"/>
      <c r="K178" s="6"/>
      <c r="L178" s="3"/>
      <c r="M178" s="3"/>
      <c r="N178" s="3"/>
      <c r="O178" s="3"/>
      <c r="P178" s="3" t="str">
        <f t="shared" si="42"/>
        <v/>
      </c>
      <c r="Q178" s="23" t="str">
        <f t="shared" si="40"/>
        <v/>
      </c>
      <c r="R178" s="23" t="str">
        <f t="shared" si="41"/>
        <v/>
      </c>
      <c r="S178" s="23" t="str">
        <f t="shared" si="43"/>
        <v/>
      </c>
      <c r="T178" s="3" t="str">
        <f t="shared" si="44"/>
        <v/>
      </c>
    </row>
    <row r="179" spans="3:20" x14ac:dyDescent="0.25">
      <c r="C179" s="6"/>
      <c r="E179" s="3"/>
      <c r="F179" s="3"/>
      <c r="G179" s="3"/>
      <c r="H179" s="3"/>
      <c r="I179" s="3"/>
      <c r="J179" s="6"/>
      <c r="K179" s="6"/>
      <c r="L179" s="3"/>
      <c r="M179" s="3"/>
      <c r="N179" s="3"/>
      <c r="O179" s="3"/>
      <c r="P179" s="3" t="str">
        <f t="shared" si="42"/>
        <v/>
      </c>
      <c r="Q179" s="23" t="str">
        <f t="shared" si="40"/>
        <v/>
      </c>
      <c r="R179" s="23" t="str">
        <f t="shared" si="41"/>
        <v/>
      </c>
      <c r="S179" s="23" t="str">
        <f t="shared" si="43"/>
        <v/>
      </c>
      <c r="T179" s="3" t="str">
        <f t="shared" si="44"/>
        <v/>
      </c>
    </row>
    <row r="180" spans="3:20" x14ac:dyDescent="0.25">
      <c r="C180" s="6"/>
      <c r="E180" s="3"/>
      <c r="F180" s="3"/>
      <c r="G180" s="3"/>
      <c r="H180" s="3"/>
      <c r="I180" s="3"/>
      <c r="J180" s="6"/>
      <c r="K180" s="6"/>
      <c r="L180" s="3"/>
      <c r="M180" s="3"/>
      <c r="N180" s="3"/>
      <c r="O180" s="3"/>
      <c r="P180" s="3" t="str">
        <f t="shared" si="42"/>
        <v/>
      </c>
      <c r="Q180" s="23" t="str">
        <f t="shared" si="40"/>
        <v/>
      </c>
      <c r="R180" s="23" t="str">
        <f t="shared" si="41"/>
        <v/>
      </c>
      <c r="S180" s="23" t="str">
        <f t="shared" si="43"/>
        <v/>
      </c>
      <c r="T180" s="3" t="str">
        <f t="shared" si="44"/>
        <v/>
      </c>
    </row>
    <row r="181" spans="3:20" x14ac:dyDescent="0.25">
      <c r="C181" s="6"/>
      <c r="E181" s="3"/>
      <c r="F181" s="3"/>
      <c r="G181" s="3"/>
      <c r="H181" s="3"/>
      <c r="I181" s="3"/>
      <c r="J181" s="6"/>
      <c r="K181" s="6"/>
      <c r="L181" s="3"/>
      <c r="M181" s="3"/>
      <c r="N181" s="3"/>
      <c r="O181" s="3"/>
      <c r="P181" s="3" t="str">
        <f t="shared" si="42"/>
        <v/>
      </c>
      <c r="Q181" s="23" t="str">
        <f t="shared" si="40"/>
        <v/>
      </c>
      <c r="R181" s="23" t="str">
        <f t="shared" si="41"/>
        <v/>
      </c>
      <c r="S181" s="23" t="str">
        <f t="shared" si="43"/>
        <v/>
      </c>
      <c r="T181" s="3" t="str">
        <f t="shared" si="44"/>
        <v/>
      </c>
    </row>
    <row r="182" spans="3:20" x14ac:dyDescent="0.25">
      <c r="C182" s="6"/>
      <c r="E182" s="3"/>
      <c r="F182" s="3"/>
      <c r="G182" s="3"/>
      <c r="H182" s="3"/>
      <c r="I182" s="3"/>
      <c r="J182" s="6"/>
      <c r="K182" s="6"/>
      <c r="L182" s="3"/>
      <c r="M182" s="3"/>
      <c r="N182" s="3"/>
      <c r="O182" s="3"/>
      <c r="P182" s="3" t="str">
        <f t="shared" si="42"/>
        <v/>
      </c>
      <c r="Q182" s="23" t="str">
        <f t="shared" si="40"/>
        <v/>
      </c>
      <c r="R182" s="23" t="str">
        <f t="shared" si="41"/>
        <v/>
      </c>
      <c r="S182" s="23" t="str">
        <f t="shared" si="43"/>
        <v/>
      </c>
      <c r="T182" s="3" t="str">
        <f t="shared" si="44"/>
        <v/>
      </c>
    </row>
    <row r="183" spans="3:20" x14ac:dyDescent="0.25">
      <c r="C183" s="6"/>
      <c r="E183" s="3"/>
      <c r="F183" s="3"/>
      <c r="G183" s="3"/>
      <c r="H183" s="3"/>
      <c r="I183" s="3"/>
      <c r="J183" s="6"/>
      <c r="K183" s="6"/>
      <c r="L183" s="3"/>
      <c r="M183" s="3"/>
      <c r="N183" s="3"/>
      <c r="O183" s="3"/>
      <c r="P183" s="3" t="str">
        <f t="shared" si="42"/>
        <v/>
      </c>
      <c r="Q183" s="23" t="str">
        <f t="shared" si="40"/>
        <v/>
      </c>
      <c r="R183" s="23" t="str">
        <f t="shared" si="41"/>
        <v/>
      </c>
      <c r="S183" s="23" t="str">
        <f t="shared" si="43"/>
        <v/>
      </c>
      <c r="T183" s="3" t="str">
        <f t="shared" si="44"/>
        <v/>
      </c>
    </row>
    <row r="184" spans="3:20" x14ac:dyDescent="0.25">
      <c r="C184" s="6"/>
      <c r="E184" s="3"/>
      <c r="F184" s="3"/>
      <c r="G184" s="3"/>
      <c r="H184" s="3"/>
      <c r="I184" s="3"/>
      <c r="J184" s="6"/>
      <c r="K184" s="6"/>
      <c r="L184" s="3"/>
      <c r="M184" s="3"/>
      <c r="N184" s="3"/>
      <c r="O184" s="3"/>
      <c r="P184" s="3" t="str">
        <f t="shared" si="42"/>
        <v/>
      </c>
      <c r="Q184" s="23" t="str">
        <f t="shared" si="40"/>
        <v/>
      </c>
      <c r="R184" s="23" t="str">
        <f t="shared" si="41"/>
        <v/>
      </c>
      <c r="S184" s="23" t="str">
        <f t="shared" si="43"/>
        <v/>
      </c>
      <c r="T184" s="3" t="str">
        <f t="shared" si="44"/>
        <v/>
      </c>
    </row>
    <row r="185" spans="3:20" x14ac:dyDescent="0.25">
      <c r="C185" s="6"/>
      <c r="E185" s="3"/>
      <c r="F185" s="3"/>
      <c r="G185" s="3"/>
      <c r="H185" s="3"/>
      <c r="I185" s="3"/>
      <c r="J185" s="6"/>
      <c r="K185" s="6"/>
      <c r="L185" s="3"/>
      <c r="M185" s="3"/>
      <c r="N185" s="3"/>
      <c r="O185" s="3"/>
      <c r="P185" s="3" t="str">
        <f t="shared" si="42"/>
        <v/>
      </c>
      <c r="Q185" s="23" t="str">
        <f t="shared" si="40"/>
        <v/>
      </c>
      <c r="R185" s="23" t="str">
        <f t="shared" si="41"/>
        <v/>
      </c>
      <c r="S185" s="23" t="str">
        <f t="shared" si="43"/>
        <v/>
      </c>
      <c r="T185" s="3" t="str">
        <f t="shared" si="44"/>
        <v/>
      </c>
    </row>
    <row r="186" spans="3:20" x14ac:dyDescent="0.25">
      <c r="C186" s="6"/>
      <c r="E186" s="3"/>
      <c r="F186" s="3"/>
      <c r="G186" s="3"/>
      <c r="H186" s="3"/>
      <c r="I186" s="3"/>
      <c r="J186" s="6"/>
      <c r="K186" s="6"/>
      <c r="L186" s="3"/>
      <c r="M186" s="3"/>
      <c r="N186" s="3"/>
      <c r="O186" s="3"/>
      <c r="P186" s="3" t="str">
        <f t="shared" si="42"/>
        <v/>
      </c>
      <c r="Q186" s="23" t="str">
        <f t="shared" si="40"/>
        <v/>
      </c>
      <c r="R186" s="23" t="str">
        <f t="shared" si="41"/>
        <v/>
      </c>
      <c r="S186" s="23" t="str">
        <f t="shared" si="43"/>
        <v/>
      </c>
      <c r="T186" s="3" t="str">
        <f t="shared" si="44"/>
        <v/>
      </c>
    </row>
    <row r="187" spans="3:20" x14ac:dyDescent="0.25">
      <c r="C187" s="6"/>
      <c r="E187" s="3"/>
      <c r="F187" s="3"/>
      <c r="G187" s="3"/>
      <c r="H187" s="3"/>
      <c r="I187" s="3"/>
      <c r="J187" s="6"/>
      <c r="K187" s="6"/>
      <c r="L187" s="3"/>
      <c r="M187" s="3"/>
      <c r="N187" s="3"/>
      <c r="O187" s="3"/>
      <c r="P187" s="3" t="str">
        <f t="shared" si="42"/>
        <v/>
      </c>
      <c r="Q187" s="23" t="str">
        <f t="shared" si="40"/>
        <v/>
      </c>
      <c r="R187" s="23" t="str">
        <f t="shared" si="41"/>
        <v/>
      </c>
      <c r="S187" s="23" t="str">
        <f t="shared" si="43"/>
        <v/>
      </c>
      <c r="T187" s="3" t="str">
        <f t="shared" si="44"/>
        <v/>
      </c>
    </row>
    <row r="188" spans="3:20" x14ac:dyDescent="0.25">
      <c r="C188" s="6"/>
      <c r="E188" s="3"/>
      <c r="F188" s="3"/>
      <c r="G188" s="3"/>
      <c r="H188" s="3"/>
      <c r="I188" s="3"/>
      <c r="J188" s="6"/>
      <c r="K188" s="6"/>
      <c r="L188" s="3"/>
      <c r="M188" s="3"/>
      <c r="N188" s="3"/>
      <c r="O188" s="3"/>
      <c r="P188" s="3" t="str">
        <f t="shared" si="42"/>
        <v/>
      </c>
      <c r="Q188" s="23" t="str">
        <f t="shared" si="40"/>
        <v/>
      </c>
      <c r="R188" s="23" t="str">
        <f t="shared" si="41"/>
        <v/>
      </c>
      <c r="S188" s="23" t="str">
        <f t="shared" si="43"/>
        <v/>
      </c>
      <c r="T188" s="3" t="str">
        <f t="shared" si="44"/>
        <v/>
      </c>
    </row>
    <row r="189" spans="3:20" x14ac:dyDescent="0.25">
      <c r="C189" s="6"/>
      <c r="E189" s="3"/>
      <c r="F189" s="3"/>
      <c r="G189" s="3"/>
      <c r="H189" s="3"/>
      <c r="I189" s="3"/>
      <c r="J189" s="6"/>
      <c r="K189" s="6"/>
      <c r="L189" s="3"/>
      <c r="M189" s="3"/>
      <c r="N189" s="3"/>
      <c r="O189" s="3"/>
      <c r="P189" s="3" t="str">
        <f t="shared" si="42"/>
        <v/>
      </c>
      <c r="Q189" s="23" t="str">
        <f t="shared" si="40"/>
        <v/>
      </c>
      <c r="R189" s="23" t="str">
        <f t="shared" si="41"/>
        <v/>
      </c>
      <c r="S189" s="23" t="str">
        <f t="shared" si="43"/>
        <v/>
      </c>
      <c r="T189" s="3" t="str">
        <f t="shared" si="44"/>
        <v/>
      </c>
    </row>
    <row r="190" spans="3:20" x14ac:dyDescent="0.25">
      <c r="C190" s="6"/>
      <c r="E190" s="3"/>
      <c r="F190" s="3"/>
      <c r="G190" s="3"/>
      <c r="H190" s="3"/>
      <c r="I190" s="3"/>
      <c r="J190" s="6"/>
      <c r="K190" s="6"/>
      <c r="L190" s="3"/>
      <c r="M190" s="3"/>
      <c r="N190" s="3"/>
      <c r="O190" s="3"/>
      <c r="P190" s="3" t="str">
        <f t="shared" si="42"/>
        <v/>
      </c>
      <c r="Q190" s="23" t="str">
        <f t="shared" si="40"/>
        <v/>
      </c>
      <c r="R190" s="23" t="str">
        <f t="shared" si="41"/>
        <v/>
      </c>
      <c r="S190" s="23" t="str">
        <f t="shared" si="43"/>
        <v/>
      </c>
      <c r="T190" s="3" t="str">
        <f t="shared" si="44"/>
        <v/>
      </c>
    </row>
    <row r="191" spans="3:20" x14ac:dyDescent="0.25">
      <c r="C191" s="6"/>
      <c r="E191" s="3"/>
      <c r="F191" s="3"/>
      <c r="G191" s="3"/>
      <c r="H191" s="3"/>
      <c r="I191" s="3"/>
      <c r="J191" s="6"/>
      <c r="K191" s="6"/>
      <c r="L191" s="3"/>
      <c r="M191" s="3"/>
      <c r="N191" s="3"/>
      <c r="O191" s="3"/>
      <c r="P191" s="3" t="str">
        <f t="shared" si="42"/>
        <v/>
      </c>
      <c r="Q191" s="23" t="str">
        <f t="shared" si="40"/>
        <v/>
      </c>
      <c r="R191" s="23" t="str">
        <f t="shared" si="41"/>
        <v/>
      </c>
      <c r="S191" s="23" t="str">
        <f t="shared" si="43"/>
        <v/>
      </c>
      <c r="T191" s="3" t="str">
        <f t="shared" si="44"/>
        <v/>
      </c>
    </row>
    <row r="192" spans="3:20" x14ac:dyDescent="0.25">
      <c r="C192" s="6"/>
      <c r="E192" s="3"/>
      <c r="F192" s="3"/>
      <c r="G192" s="3"/>
      <c r="H192" s="3"/>
      <c r="I192" s="3"/>
      <c r="J192" s="6"/>
      <c r="K192" s="6"/>
      <c r="L192" s="3"/>
      <c r="M192" s="3"/>
      <c r="N192" s="3"/>
      <c r="O192" s="3"/>
      <c r="P192" s="3" t="str">
        <f t="shared" si="42"/>
        <v/>
      </c>
      <c r="Q192" s="23" t="str">
        <f t="shared" si="40"/>
        <v/>
      </c>
      <c r="R192" s="23" t="str">
        <f t="shared" si="41"/>
        <v/>
      </c>
      <c r="S192" s="23" t="str">
        <f t="shared" si="43"/>
        <v/>
      </c>
      <c r="T192" s="3" t="str">
        <f t="shared" si="44"/>
        <v/>
      </c>
    </row>
    <row r="193" spans="3:20" x14ac:dyDescent="0.25">
      <c r="C193" s="6"/>
      <c r="E193" s="3"/>
      <c r="F193" s="3"/>
      <c r="G193" s="3"/>
      <c r="H193" s="3"/>
      <c r="I193" s="3"/>
      <c r="J193" s="6"/>
      <c r="K193" s="6"/>
      <c r="L193" s="3"/>
      <c r="M193" s="3"/>
      <c r="N193" s="3"/>
      <c r="O193" s="3"/>
      <c r="P193" s="3" t="str">
        <f t="shared" si="42"/>
        <v/>
      </c>
      <c r="Q193" s="23" t="str">
        <f t="shared" si="40"/>
        <v/>
      </c>
      <c r="R193" s="23" t="str">
        <f t="shared" si="41"/>
        <v/>
      </c>
      <c r="S193" s="23" t="str">
        <f t="shared" si="43"/>
        <v/>
      </c>
      <c r="T193" s="3" t="str">
        <f t="shared" si="44"/>
        <v/>
      </c>
    </row>
    <row r="194" spans="3:20" x14ac:dyDescent="0.25">
      <c r="C194" s="6"/>
      <c r="E194" s="3"/>
      <c r="F194" s="3"/>
      <c r="G194" s="3"/>
      <c r="H194" s="3"/>
      <c r="I194" s="3"/>
      <c r="J194" s="6"/>
      <c r="K194" s="6"/>
      <c r="L194" s="3"/>
      <c r="M194" s="3"/>
      <c r="N194" s="3"/>
      <c r="O194" s="3"/>
      <c r="P194" s="3" t="str">
        <f t="shared" si="42"/>
        <v/>
      </c>
      <c r="Q194" s="23" t="str">
        <f t="shared" si="40"/>
        <v/>
      </c>
      <c r="R194" s="23" t="str">
        <f t="shared" si="41"/>
        <v/>
      </c>
      <c r="S194" s="23" t="str">
        <f t="shared" si="43"/>
        <v/>
      </c>
      <c r="T194" s="3" t="str">
        <f t="shared" si="44"/>
        <v/>
      </c>
    </row>
    <row r="195" spans="3:20" x14ac:dyDescent="0.25">
      <c r="C195" s="6"/>
      <c r="E195" s="3"/>
      <c r="F195" s="3"/>
      <c r="G195" s="3"/>
      <c r="H195" s="3"/>
      <c r="I195" s="3"/>
      <c r="J195" s="6"/>
      <c r="K195" s="6"/>
      <c r="L195" s="3"/>
      <c r="M195" s="3"/>
      <c r="N195" s="3"/>
      <c r="O195" s="3"/>
      <c r="P195" s="3" t="str">
        <f t="shared" si="42"/>
        <v/>
      </c>
      <c r="Q195" s="23" t="str">
        <f t="shared" si="40"/>
        <v/>
      </c>
      <c r="R195" s="23" t="str">
        <f t="shared" si="41"/>
        <v/>
      </c>
      <c r="S195" s="23" t="str">
        <f t="shared" si="43"/>
        <v/>
      </c>
      <c r="T195" s="3" t="str">
        <f t="shared" si="44"/>
        <v/>
      </c>
    </row>
    <row r="196" spans="3:20" x14ac:dyDescent="0.25">
      <c r="C196" s="6"/>
      <c r="E196" s="3"/>
      <c r="F196" s="3"/>
      <c r="G196" s="3"/>
      <c r="H196" s="3"/>
      <c r="I196" s="3"/>
      <c r="J196" s="6"/>
      <c r="K196" s="6"/>
      <c r="L196" s="3"/>
      <c r="M196" s="3"/>
      <c r="N196" s="3"/>
      <c r="O196" s="3"/>
      <c r="P196" s="3" t="str">
        <f t="shared" si="42"/>
        <v/>
      </c>
      <c r="Q196" s="23" t="str">
        <f t="shared" si="40"/>
        <v/>
      </c>
      <c r="R196" s="23" t="str">
        <f t="shared" si="41"/>
        <v/>
      </c>
      <c r="S196" s="23" t="str">
        <f t="shared" si="43"/>
        <v/>
      </c>
      <c r="T196" s="3" t="str">
        <f t="shared" si="44"/>
        <v/>
      </c>
    </row>
    <row r="197" spans="3:20" x14ac:dyDescent="0.25">
      <c r="C197" s="6"/>
      <c r="E197" s="3"/>
      <c r="F197" s="3"/>
      <c r="G197" s="3"/>
      <c r="H197" s="3"/>
      <c r="I197" s="3"/>
      <c r="J197" s="6"/>
      <c r="K197" s="6"/>
      <c r="L197" s="3"/>
      <c r="M197" s="3"/>
      <c r="N197" s="3"/>
      <c r="O197" s="3"/>
      <c r="P197" s="3" t="str">
        <f t="shared" si="42"/>
        <v/>
      </c>
      <c r="Q197" s="23" t="str">
        <f t="shared" ref="Q197:Q260" si="45">IF(I197=0,"",F197+ROUND((F197+G197)*$D$13,2)+ROUND(F197*$D$14,2)+ROUND(F197*$D$15,2)+ROUND(ROUND((F197+ROUND((F197+G197)*$D$13,2)+ROUND(F197*$D$14,2)+ROUND(F197*$D$15,2)+G197+ROUND(G197*$D$12,2))/(1-$D$17),2)-(F197+ROUND((F197+G197)*$D$13,2)+ROUND(F197*$D$14,2)+ROUND(F197*$D$15,2)+G197+ROUND(G197*$D$12,2)),2))</f>
        <v/>
      </c>
      <c r="R197" s="23" t="str">
        <f t="shared" ref="R197:R260" si="46">IF(I197=0,"",G197+ROUND(G197*$D$12,2))</f>
        <v/>
      </c>
      <c r="S197" s="23" t="str">
        <f t="shared" si="43"/>
        <v/>
      </c>
      <c r="T197" s="3" t="str">
        <f t="shared" si="44"/>
        <v/>
      </c>
    </row>
    <row r="198" spans="3:20" x14ac:dyDescent="0.25">
      <c r="C198" s="6"/>
      <c r="E198" s="3"/>
      <c r="F198" s="3"/>
      <c r="G198" s="3"/>
      <c r="H198" s="3"/>
      <c r="I198" s="3"/>
      <c r="J198" s="6"/>
      <c r="K198" s="6"/>
      <c r="L198" s="3"/>
      <c r="M198" s="3"/>
      <c r="N198" s="3"/>
      <c r="O198" s="3"/>
      <c r="P198" s="3" t="str">
        <f t="shared" si="42"/>
        <v/>
      </c>
      <c r="Q198" s="23" t="str">
        <f t="shared" si="45"/>
        <v/>
      </c>
      <c r="R198" s="23" t="str">
        <f t="shared" si="46"/>
        <v/>
      </c>
      <c r="S198" s="23" t="str">
        <f t="shared" si="43"/>
        <v/>
      </c>
      <c r="T198" s="3" t="str">
        <f t="shared" si="44"/>
        <v/>
      </c>
    </row>
    <row r="199" spans="3:20" x14ac:dyDescent="0.25">
      <c r="C199" s="6"/>
      <c r="E199" s="3"/>
      <c r="F199" s="3"/>
      <c r="G199" s="3"/>
      <c r="H199" s="3"/>
      <c r="I199" s="3"/>
      <c r="J199" s="6"/>
      <c r="K199" s="6"/>
      <c r="L199" s="3"/>
      <c r="M199" s="3"/>
      <c r="N199" s="3"/>
      <c r="O199" s="3"/>
      <c r="P199" s="3" t="str">
        <f t="shared" si="42"/>
        <v/>
      </c>
      <c r="Q199" s="23" t="str">
        <f t="shared" si="45"/>
        <v/>
      </c>
      <c r="R199" s="23" t="str">
        <f t="shared" si="46"/>
        <v/>
      </c>
      <c r="S199" s="23" t="str">
        <f t="shared" si="43"/>
        <v/>
      </c>
      <c r="T199" s="3" t="str">
        <f t="shared" si="44"/>
        <v/>
      </c>
    </row>
    <row r="200" spans="3:20" x14ac:dyDescent="0.25">
      <c r="C200" s="6"/>
      <c r="E200" s="3"/>
      <c r="F200" s="3"/>
      <c r="G200" s="3"/>
      <c r="H200" s="3"/>
      <c r="I200" s="3"/>
      <c r="J200" s="6"/>
      <c r="K200" s="6"/>
      <c r="L200" s="3"/>
      <c r="M200" s="3"/>
      <c r="N200" s="3"/>
      <c r="O200" s="3"/>
      <c r="P200" s="3" t="str">
        <f t="shared" si="42"/>
        <v/>
      </c>
      <c r="Q200" s="23" t="str">
        <f t="shared" si="45"/>
        <v/>
      </c>
      <c r="R200" s="23" t="str">
        <f t="shared" si="46"/>
        <v/>
      </c>
      <c r="S200" s="23" t="str">
        <f t="shared" si="43"/>
        <v/>
      </c>
      <c r="T200" s="3" t="str">
        <f t="shared" si="44"/>
        <v/>
      </c>
    </row>
    <row r="201" spans="3:20" x14ac:dyDescent="0.25">
      <c r="C201" s="6"/>
      <c r="E201" s="3"/>
      <c r="F201" s="3"/>
      <c r="G201" s="3"/>
      <c r="H201" s="3"/>
      <c r="I201" s="3"/>
      <c r="J201" s="6"/>
      <c r="K201" s="6"/>
      <c r="L201" s="3"/>
      <c r="M201" s="3"/>
      <c r="N201" s="3"/>
      <c r="O201" s="3"/>
      <c r="P201" s="3" t="str">
        <f t="shared" si="42"/>
        <v/>
      </c>
      <c r="Q201" s="23" t="str">
        <f t="shared" si="45"/>
        <v/>
      </c>
      <c r="R201" s="23" t="str">
        <f t="shared" si="46"/>
        <v/>
      </c>
      <c r="S201" s="23" t="str">
        <f t="shared" si="43"/>
        <v/>
      </c>
      <c r="T201" s="3" t="str">
        <f t="shared" si="44"/>
        <v/>
      </c>
    </row>
    <row r="202" spans="3:20" x14ac:dyDescent="0.25">
      <c r="C202" s="6"/>
      <c r="E202" s="3"/>
      <c r="F202" s="3"/>
      <c r="G202" s="3"/>
      <c r="H202" s="3"/>
      <c r="I202" s="3"/>
      <c r="J202" s="6"/>
      <c r="K202" s="6"/>
      <c r="L202" s="3"/>
      <c r="M202" s="3"/>
      <c r="N202" s="3"/>
      <c r="O202" s="3"/>
      <c r="P202" s="3" t="str">
        <f t="shared" si="42"/>
        <v/>
      </c>
      <c r="Q202" s="23" t="str">
        <f t="shared" si="45"/>
        <v/>
      </c>
      <c r="R202" s="23" t="str">
        <f t="shared" si="46"/>
        <v/>
      </c>
      <c r="S202" s="23" t="str">
        <f t="shared" si="43"/>
        <v/>
      </c>
      <c r="T202" s="3" t="str">
        <f t="shared" si="44"/>
        <v/>
      </c>
    </row>
    <row r="203" spans="3:20" x14ac:dyDescent="0.25">
      <c r="C203" s="6"/>
      <c r="E203" s="3"/>
      <c r="F203" s="3"/>
      <c r="G203" s="3"/>
      <c r="H203" s="3"/>
      <c r="I203" s="3"/>
      <c r="J203" s="6"/>
      <c r="K203" s="6"/>
      <c r="L203" s="3"/>
      <c r="M203" s="3"/>
      <c r="N203" s="3"/>
      <c r="O203" s="3"/>
      <c r="P203" s="3" t="str">
        <f t="shared" si="42"/>
        <v/>
      </c>
      <c r="Q203" s="23" t="str">
        <f t="shared" si="45"/>
        <v/>
      </c>
      <c r="R203" s="23" t="str">
        <f t="shared" si="46"/>
        <v/>
      </c>
      <c r="S203" s="23" t="str">
        <f t="shared" si="43"/>
        <v/>
      </c>
      <c r="T203" s="3" t="str">
        <f t="shared" si="44"/>
        <v/>
      </c>
    </row>
    <row r="204" spans="3:20" x14ac:dyDescent="0.25">
      <c r="C204" s="6"/>
      <c r="E204" s="3"/>
      <c r="F204" s="3"/>
      <c r="G204" s="3"/>
      <c r="H204" s="3"/>
      <c r="I204" s="3"/>
      <c r="J204" s="6"/>
      <c r="K204" s="6"/>
      <c r="L204" s="3"/>
      <c r="M204" s="3"/>
      <c r="N204" s="3"/>
      <c r="O204" s="3"/>
      <c r="P204" s="3" t="str">
        <f t="shared" si="42"/>
        <v/>
      </c>
      <c r="Q204" s="23" t="str">
        <f t="shared" si="45"/>
        <v/>
      </c>
      <c r="R204" s="23" t="str">
        <f t="shared" si="46"/>
        <v/>
      </c>
      <c r="S204" s="23" t="str">
        <f t="shared" si="43"/>
        <v/>
      </c>
      <c r="T204" s="3" t="str">
        <f t="shared" si="44"/>
        <v/>
      </c>
    </row>
    <row r="205" spans="3:20" x14ac:dyDescent="0.25">
      <c r="C205" s="6"/>
      <c r="E205" s="3"/>
      <c r="F205" s="3"/>
      <c r="G205" s="3"/>
      <c r="H205" s="3"/>
      <c r="I205" s="3"/>
      <c r="J205" s="6"/>
      <c r="K205" s="6"/>
      <c r="L205" s="3"/>
      <c r="M205" s="3"/>
      <c r="N205" s="3"/>
      <c r="O205" s="3"/>
      <c r="P205" s="3" t="str">
        <f t="shared" si="42"/>
        <v/>
      </c>
      <c r="Q205" s="23" t="str">
        <f t="shared" si="45"/>
        <v/>
      </c>
      <c r="R205" s="23" t="str">
        <f t="shared" si="46"/>
        <v/>
      </c>
      <c r="S205" s="23" t="str">
        <f t="shared" si="43"/>
        <v/>
      </c>
      <c r="T205" s="3" t="str">
        <f t="shared" si="44"/>
        <v/>
      </c>
    </row>
    <row r="206" spans="3:20" x14ac:dyDescent="0.25">
      <c r="C206" s="6"/>
      <c r="E206" s="3"/>
      <c r="F206" s="3"/>
      <c r="G206" s="3"/>
      <c r="H206" s="3"/>
      <c r="I206" s="3"/>
      <c r="J206" s="6"/>
      <c r="K206" s="6"/>
      <c r="L206" s="3"/>
      <c r="M206" s="3"/>
      <c r="N206" s="3"/>
      <c r="O206" s="3"/>
      <c r="P206" s="3" t="str">
        <f t="shared" si="42"/>
        <v/>
      </c>
      <c r="Q206" s="23" t="str">
        <f t="shared" si="45"/>
        <v/>
      </c>
      <c r="R206" s="23" t="str">
        <f t="shared" si="46"/>
        <v/>
      </c>
      <c r="S206" s="23" t="str">
        <f t="shared" si="43"/>
        <v/>
      </c>
      <c r="T206" s="3" t="str">
        <f t="shared" si="44"/>
        <v/>
      </c>
    </row>
    <row r="207" spans="3:20" x14ac:dyDescent="0.25">
      <c r="C207" s="6"/>
      <c r="E207" s="3"/>
      <c r="F207" s="3"/>
      <c r="G207" s="3"/>
      <c r="H207" s="3"/>
      <c r="I207" s="3"/>
      <c r="J207" s="6"/>
      <c r="K207" s="6"/>
      <c r="L207" s="3"/>
      <c r="M207" s="3"/>
      <c r="N207" s="3"/>
      <c r="O207" s="3"/>
      <c r="P207" s="3" t="str">
        <f t="shared" si="42"/>
        <v/>
      </c>
      <c r="Q207" s="23" t="str">
        <f t="shared" si="45"/>
        <v/>
      </c>
      <c r="R207" s="23" t="str">
        <f t="shared" si="46"/>
        <v/>
      </c>
      <c r="S207" s="23" t="str">
        <f t="shared" si="43"/>
        <v/>
      </c>
      <c r="T207" s="3" t="str">
        <f t="shared" si="44"/>
        <v/>
      </c>
    </row>
    <row r="208" spans="3:20" x14ac:dyDescent="0.25">
      <c r="C208" s="6"/>
      <c r="E208" s="3"/>
      <c r="F208" s="3"/>
      <c r="G208" s="3"/>
      <c r="H208" s="3"/>
      <c r="I208" s="3"/>
      <c r="J208" s="6"/>
      <c r="K208" s="6"/>
      <c r="L208" s="3"/>
      <c r="M208" s="3"/>
      <c r="N208" s="3"/>
      <c r="O208" s="3"/>
      <c r="P208" s="3" t="str">
        <f t="shared" si="42"/>
        <v/>
      </c>
      <c r="Q208" s="23" t="str">
        <f t="shared" si="45"/>
        <v/>
      </c>
      <c r="R208" s="23" t="str">
        <f t="shared" si="46"/>
        <v/>
      </c>
      <c r="S208" s="23" t="str">
        <f t="shared" si="43"/>
        <v/>
      </c>
      <c r="T208" s="3" t="str">
        <f t="shared" si="44"/>
        <v/>
      </c>
    </row>
    <row r="209" spans="3:20" x14ac:dyDescent="0.25">
      <c r="C209" s="6"/>
      <c r="E209" s="3"/>
      <c r="F209" s="3"/>
      <c r="G209" s="3"/>
      <c r="H209" s="3"/>
      <c r="I209" s="3"/>
      <c r="J209" s="6"/>
      <c r="K209" s="6"/>
      <c r="L209" s="3"/>
      <c r="M209" s="3"/>
      <c r="N209" s="3"/>
      <c r="O209" s="3"/>
      <c r="P209" s="3" t="str">
        <f t="shared" si="42"/>
        <v/>
      </c>
      <c r="Q209" s="23" t="str">
        <f t="shared" si="45"/>
        <v/>
      </c>
      <c r="R209" s="23" t="str">
        <f t="shared" si="46"/>
        <v/>
      </c>
      <c r="S209" s="23" t="str">
        <f t="shared" si="43"/>
        <v/>
      </c>
      <c r="T209" s="3" t="str">
        <f t="shared" si="44"/>
        <v/>
      </c>
    </row>
    <row r="210" spans="3:20" x14ac:dyDescent="0.25">
      <c r="C210" s="6"/>
      <c r="E210" s="3"/>
      <c r="F210" s="3"/>
      <c r="G210" s="3"/>
      <c r="H210" s="3"/>
      <c r="I210" s="3"/>
      <c r="J210" s="6"/>
      <c r="K210" s="6"/>
      <c r="L210" s="3"/>
      <c r="M210" s="3"/>
      <c r="N210" s="3"/>
      <c r="O210" s="3"/>
      <c r="P210" s="3" t="str">
        <f t="shared" si="42"/>
        <v/>
      </c>
      <c r="Q210" s="23" t="str">
        <f t="shared" si="45"/>
        <v/>
      </c>
      <c r="R210" s="23" t="str">
        <f t="shared" si="46"/>
        <v/>
      </c>
      <c r="S210" s="23" t="str">
        <f t="shared" si="43"/>
        <v/>
      </c>
      <c r="T210" s="3" t="str">
        <f t="shared" si="44"/>
        <v/>
      </c>
    </row>
    <row r="211" spans="3:20" x14ac:dyDescent="0.25">
      <c r="C211" s="6"/>
      <c r="E211" s="3"/>
      <c r="F211" s="3"/>
      <c r="G211" s="3"/>
      <c r="H211" s="3"/>
      <c r="I211" s="3"/>
      <c r="J211" s="6"/>
      <c r="K211" s="6"/>
      <c r="L211" s="3"/>
      <c r="M211" s="3"/>
      <c r="N211" s="3"/>
      <c r="O211" s="3"/>
      <c r="P211" s="3" t="str">
        <f t="shared" si="42"/>
        <v/>
      </c>
      <c r="Q211" s="23" t="str">
        <f t="shared" si="45"/>
        <v/>
      </c>
      <c r="R211" s="23" t="str">
        <f t="shared" si="46"/>
        <v/>
      </c>
      <c r="S211" s="23" t="str">
        <f t="shared" si="43"/>
        <v/>
      </c>
      <c r="T211" s="3" t="str">
        <f t="shared" si="44"/>
        <v/>
      </c>
    </row>
    <row r="212" spans="3:20" x14ac:dyDescent="0.25">
      <c r="C212" s="6"/>
      <c r="E212" s="3"/>
      <c r="F212" s="3"/>
      <c r="G212" s="3"/>
      <c r="H212" s="3"/>
      <c r="I212" s="3"/>
      <c r="J212" s="6"/>
      <c r="K212" s="6"/>
      <c r="L212" s="3"/>
      <c r="M212" s="3"/>
      <c r="N212" s="3"/>
      <c r="O212" s="3"/>
      <c r="P212" s="3" t="str">
        <f t="shared" si="42"/>
        <v/>
      </c>
      <c r="Q212" s="23" t="str">
        <f t="shared" si="45"/>
        <v/>
      </c>
      <c r="R212" s="23" t="str">
        <f t="shared" si="46"/>
        <v/>
      </c>
      <c r="S212" s="23" t="str">
        <f t="shared" si="43"/>
        <v/>
      </c>
      <c r="T212" s="3" t="str">
        <f t="shared" si="44"/>
        <v/>
      </c>
    </row>
    <row r="213" spans="3:20" x14ac:dyDescent="0.25">
      <c r="C213" s="6"/>
      <c r="E213" s="3"/>
      <c r="F213" s="3"/>
      <c r="G213" s="3"/>
      <c r="H213" s="3"/>
      <c r="I213" s="3"/>
      <c r="J213" s="6"/>
      <c r="K213" s="6"/>
      <c r="L213" s="3"/>
      <c r="M213" s="3"/>
      <c r="N213" s="3"/>
      <c r="O213" s="3"/>
      <c r="P213" s="3" t="str">
        <f t="shared" ref="P213:P276" si="47">IF(E213=0,"",ROUND(E213*F213,2))</f>
        <v/>
      </c>
      <c r="Q213" s="23" t="str">
        <f t="shared" si="45"/>
        <v/>
      </c>
      <c r="R213" s="23" t="str">
        <f t="shared" si="46"/>
        <v/>
      </c>
      <c r="S213" s="23" t="str">
        <f t="shared" ref="S213:S276" si="48">IF(I213=0,"",Q213+R213)</f>
        <v/>
      </c>
      <c r="T213" s="3" t="str">
        <f t="shared" ref="T213:T276" si="49">IF(I213=0,"",ROUND(E213*S213,2))</f>
        <v/>
      </c>
    </row>
    <row r="214" spans="3:20" x14ac:dyDescent="0.25">
      <c r="C214" s="6"/>
      <c r="E214" s="3"/>
      <c r="F214" s="3"/>
      <c r="G214" s="3"/>
      <c r="H214" s="3"/>
      <c r="I214" s="3"/>
      <c r="J214" s="6"/>
      <c r="K214" s="6"/>
      <c r="L214" s="3"/>
      <c r="M214" s="3"/>
      <c r="N214" s="3"/>
      <c r="O214" s="3"/>
      <c r="P214" s="3" t="str">
        <f t="shared" si="47"/>
        <v/>
      </c>
      <c r="Q214" s="23" t="str">
        <f t="shared" si="45"/>
        <v/>
      </c>
      <c r="R214" s="23" t="str">
        <f t="shared" si="46"/>
        <v/>
      </c>
      <c r="S214" s="23" t="str">
        <f t="shared" si="48"/>
        <v/>
      </c>
      <c r="T214" s="3" t="str">
        <f t="shared" si="49"/>
        <v/>
      </c>
    </row>
    <row r="215" spans="3:20" x14ac:dyDescent="0.25">
      <c r="C215" s="6"/>
      <c r="E215" s="3"/>
      <c r="F215" s="3"/>
      <c r="G215" s="3"/>
      <c r="H215" s="3"/>
      <c r="I215" s="3"/>
      <c r="J215" s="6"/>
      <c r="K215" s="6"/>
      <c r="L215" s="3"/>
      <c r="M215" s="3"/>
      <c r="N215" s="3"/>
      <c r="O215" s="3"/>
      <c r="P215" s="3" t="str">
        <f t="shared" si="47"/>
        <v/>
      </c>
      <c r="Q215" s="23" t="str">
        <f t="shared" si="45"/>
        <v/>
      </c>
      <c r="R215" s="23" t="str">
        <f t="shared" si="46"/>
        <v/>
      </c>
      <c r="S215" s="23" t="str">
        <f t="shared" si="48"/>
        <v/>
      </c>
      <c r="T215" s="3" t="str">
        <f t="shared" si="49"/>
        <v/>
      </c>
    </row>
    <row r="216" spans="3:20" x14ac:dyDescent="0.25">
      <c r="C216" s="6"/>
      <c r="E216" s="3"/>
      <c r="F216" s="3"/>
      <c r="G216" s="3"/>
      <c r="H216" s="3"/>
      <c r="I216" s="3"/>
      <c r="J216" s="6"/>
      <c r="K216" s="6"/>
      <c r="L216" s="3"/>
      <c r="M216" s="3"/>
      <c r="N216" s="3"/>
      <c r="O216" s="3"/>
      <c r="P216" s="3" t="str">
        <f t="shared" si="47"/>
        <v/>
      </c>
      <c r="Q216" s="23" t="str">
        <f t="shared" si="45"/>
        <v/>
      </c>
      <c r="R216" s="23" t="str">
        <f t="shared" si="46"/>
        <v/>
      </c>
      <c r="S216" s="23" t="str">
        <f t="shared" si="48"/>
        <v/>
      </c>
      <c r="T216" s="3" t="str">
        <f t="shared" si="49"/>
        <v/>
      </c>
    </row>
    <row r="217" spans="3:20" x14ac:dyDescent="0.25">
      <c r="C217" s="6"/>
      <c r="E217" s="3"/>
      <c r="F217" s="3"/>
      <c r="G217" s="3"/>
      <c r="H217" s="3"/>
      <c r="I217" s="3"/>
      <c r="J217" s="6"/>
      <c r="K217" s="6"/>
      <c r="L217" s="3"/>
      <c r="M217" s="3"/>
      <c r="N217" s="3"/>
      <c r="O217" s="3"/>
      <c r="P217" s="3" t="str">
        <f t="shared" si="47"/>
        <v/>
      </c>
      <c r="Q217" s="23" t="str">
        <f t="shared" si="45"/>
        <v/>
      </c>
      <c r="R217" s="23" t="str">
        <f t="shared" si="46"/>
        <v/>
      </c>
      <c r="S217" s="23" t="str">
        <f t="shared" si="48"/>
        <v/>
      </c>
      <c r="T217" s="3" t="str">
        <f t="shared" si="49"/>
        <v/>
      </c>
    </row>
    <row r="218" spans="3:20" x14ac:dyDescent="0.25">
      <c r="C218" s="6"/>
      <c r="E218" s="3"/>
      <c r="F218" s="3"/>
      <c r="G218" s="3"/>
      <c r="H218" s="3"/>
      <c r="I218" s="3"/>
      <c r="J218" s="6"/>
      <c r="K218" s="6"/>
      <c r="L218" s="3"/>
      <c r="M218" s="3"/>
      <c r="N218" s="3"/>
      <c r="O218" s="3"/>
      <c r="P218" s="3" t="str">
        <f t="shared" si="47"/>
        <v/>
      </c>
      <c r="Q218" s="23" t="str">
        <f t="shared" si="45"/>
        <v/>
      </c>
      <c r="R218" s="23" t="str">
        <f t="shared" si="46"/>
        <v/>
      </c>
      <c r="S218" s="23" t="str">
        <f t="shared" si="48"/>
        <v/>
      </c>
      <c r="T218" s="3" t="str">
        <f t="shared" si="49"/>
        <v/>
      </c>
    </row>
    <row r="219" spans="3:20" x14ac:dyDescent="0.25">
      <c r="C219" s="6"/>
      <c r="E219" s="3"/>
      <c r="F219" s="3"/>
      <c r="G219" s="3"/>
      <c r="H219" s="3"/>
      <c r="I219" s="3"/>
      <c r="J219" s="6"/>
      <c r="K219" s="6"/>
      <c r="L219" s="3"/>
      <c r="M219" s="3"/>
      <c r="N219" s="3"/>
      <c r="O219" s="3"/>
      <c r="P219" s="3" t="str">
        <f t="shared" si="47"/>
        <v/>
      </c>
      <c r="Q219" s="23" t="str">
        <f t="shared" si="45"/>
        <v/>
      </c>
      <c r="R219" s="23" t="str">
        <f t="shared" si="46"/>
        <v/>
      </c>
      <c r="S219" s="23" t="str">
        <f t="shared" si="48"/>
        <v/>
      </c>
      <c r="T219" s="3" t="str">
        <f t="shared" si="49"/>
        <v/>
      </c>
    </row>
    <row r="220" spans="3:20" x14ac:dyDescent="0.25">
      <c r="C220" s="6"/>
      <c r="E220" s="3"/>
      <c r="F220" s="3"/>
      <c r="G220" s="3"/>
      <c r="H220" s="3"/>
      <c r="I220" s="3"/>
      <c r="J220" s="6"/>
      <c r="K220" s="6"/>
      <c r="L220" s="3"/>
      <c r="M220" s="3"/>
      <c r="N220" s="3"/>
      <c r="O220" s="3"/>
      <c r="P220" s="3" t="str">
        <f t="shared" si="47"/>
        <v/>
      </c>
      <c r="Q220" s="23" t="str">
        <f t="shared" si="45"/>
        <v/>
      </c>
      <c r="R220" s="23" t="str">
        <f t="shared" si="46"/>
        <v/>
      </c>
      <c r="S220" s="23" t="str">
        <f t="shared" si="48"/>
        <v/>
      </c>
      <c r="T220" s="3" t="str">
        <f t="shared" si="49"/>
        <v/>
      </c>
    </row>
    <row r="221" spans="3:20" x14ac:dyDescent="0.25">
      <c r="C221" s="6"/>
      <c r="E221" s="3"/>
      <c r="F221" s="3"/>
      <c r="G221" s="3"/>
      <c r="H221" s="3"/>
      <c r="I221" s="3"/>
      <c r="J221" s="6"/>
      <c r="K221" s="6"/>
      <c r="L221" s="3"/>
      <c r="M221" s="3"/>
      <c r="N221" s="3"/>
      <c r="O221" s="3"/>
      <c r="P221" s="3" t="str">
        <f t="shared" si="47"/>
        <v/>
      </c>
      <c r="Q221" s="23" t="str">
        <f t="shared" si="45"/>
        <v/>
      </c>
      <c r="R221" s="23" t="str">
        <f t="shared" si="46"/>
        <v/>
      </c>
      <c r="S221" s="23" t="str">
        <f t="shared" si="48"/>
        <v/>
      </c>
      <c r="T221" s="3" t="str">
        <f t="shared" si="49"/>
        <v/>
      </c>
    </row>
    <row r="222" spans="3:20" x14ac:dyDescent="0.25">
      <c r="C222" s="6"/>
      <c r="E222" s="3"/>
      <c r="F222" s="3"/>
      <c r="G222" s="3"/>
      <c r="H222" s="3"/>
      <c r="I222" s="3"/>
      <c r="J222" s="6"/>
      <c r="K222" s="6"/>
      <c r="L222" s="3"/>
      <c r="M222" s="3"/>
      <c r="N222" s="3"/>
      <c r="O222" s="3"/>
      <c r="P222" s="3" t="str">
        <f t="shared" si="47"/>
        <v/>
      </c>
      <c r="Q222" s="23" t="str">
        <f t="shared" si="45"/>
        <v/>
      </c>
      <c r="R222" s="23" t="str">
        <f t="shared" si="46"/>
        <v/>
      </c>
      <c r="S222" s="23" t="str">
        <f t="shared" si="48"/>
        <v/>
      </c>
      <c r="T222" s="3" t="str">
        <f t="shared" si="49"/>
        <v/>
      </c>
    </row>
    <row r="223" spans="3:20" x14ac:dyDescent="0.25">
      <c r="C223" s="6"/>
      <c r="E223" s="3"/>
      <c r="F223" s="3"/>
      <c r="G223" s="3"/>
      <c r="H223" s="3"/>
      <c r="I223" s="3"/>
      <c r="J223" s="6"/>
      <c r="K223" s="6"/>
      <c r="L223" s="3"/>
      <c r="M223" s="3"/>
      <c r="N223" s="3"/>
      <c r="O223" s="3"/>
      <c r="P223" s="3" t="str">
        <f t="shared" si="47"/>
        <v/>
      </c>
      <c r="Q223" s="23" t="str">
        <f t="shared" si="45"/>
        <v/>
      </c>
      <c r="R223" s="23" t="str">
        <f t="shared" si="46"/>
        <v/>
      </c>
      <c r="S223" s="23" t="str">
        <f t="shared" si="48"/>
        <v/>
      </c>
      <c r="T223" s="3" t="str">
        <f t="shared" si="49"/>
        <v/>
      </c>
    </row>
    <row r="224" spans="3:20" x14ac:dyDescent="0.25">
      <c r="C224" s="6"/>
      <c r="E224" s="3"/>
      <c r="F224" s="3"/>
      <c r="G224" s="3"/>
      <c r="H224" s="3"/>
      <c r="I224" s="3"/>
      <c r="J224" s="6"/>
      <c r="K224" s="6"/>
      <c r="L224" s="3"/>
      <c r="M224" s="3"/>
      <c r="N224" s="3"/>
      <c r="O224" s="3"/>
      <c r="P224" s="3" t="str">
        <f t="shared" si="47"/>
        <v/>
      </c>
      <c r="Q224" s="23" t="str">
        <f t="shared" si="45"/>
        <v/>
      </c>
      <c r="R224" s="23" t="str">
        <f t="shared" si="46"/>
        <v/>
      </c>
      <c r="S224" s="23" t="str">
        <f t="shared" si="48"/>
        <v/>
      </c>
      <c r="T224" s="3" t="str">
        <f t="shared" si="49"/>
        <v/>
      </c>
    </row>
    <row r="225" spans="3:20" x14ac:dyDescent="0.25">
      <c r="C225" s="6"/>
      <c r="E225" s="3"/>
      <c r="F225" s="3"/>
      <c r="G225" s="3"/>
      <c r="H225" s="3"/>
      <c r="I225" s="3"/>
      <c r="J225" s="6"/>
      <c r="K225" s="6"/>
      <c r="L225" s="3"/>
      <c r="M225" s="3"/>
      <c r="N225" s="3"/>
      <c r="O225" s="3"/>
      <c r="P225" s="3" t="str">
        <f t="shared" si="47"/>
        <v/>
      </c>
      <c r="Q225" s="23" t="str">
        <f t="shared" si="45"/>
        <v/>
      </c>
      <c r="R225" s="23" t="str">
        <f t="shared" si="46"/>
        <v/>
      </c>
      <c r="S225" s="23" t="str">
        <f t="shared" si="48"/>
        <v/>
      </c>
      <c r="T225" s="3" t="str">
        <f t="shared" si="49"/>
        <v/>
      </c>
    </row>
    <row r="226" spans="3:20" x14ac:dyDescent="0.25">
      <c r="C226" s="6"/>
      <c r="E226" s="3"/>
      <c r="F226" s="3"/>
      <c r="G226" s="3"/>
      <c r="H226" s="3"/>
      <c r="I226" s="3"/>
      <c r="J226" s="6"/>
      <c r="K226" s="6"/>
      <c r="L226" s="3"/>
      <c r="M226" s="3"/>
      <c r="N226" s="3"/>
      <c r="O226" s="3"/>
      <c r="P226" s="3" t="str">
        <f t="shared" si="47"/>
        <v/>
      </c>
      <c r="Q226" s="23" t="str">
        <f t="shared" si="45"/>
        <v/>
      </c>
      <c r="R226" s="23" t="str">
        <f t="shared" si="46"/>
        <v/>
      </c>
      <c r="S226" s="23" t="str">
        <f t="shared" si="48"/>
        <v/>
      </c>
      <c r="T226" s="3" t="str">
        <f t="shared" si="49"/>
        <v/>
      </c>
    </row>
    <row r="227" spans="3:20" x14ac:dyDescent="0.25">
      <c r="C227" s="6"/>
      <c r="E227" s="3"/>
      <c r="F227" s="3"/>
      <c r="G227" s="3"/>
      <c r="H227" s="3"/>
      <c r="I227" s="3"/>
      <c r="J227" s="6"/>
      <c r="K227" s="6"/>
      <c r="L227" s="3"/>
      <c r="M227" s="3"/>
      <c r="N227" s="3"/>
      <c r="O227" s="3"/>
      <c r="P227" s="3" t="str">
        <f t="shared" si="47"/>
        <v/>
      </c>
      <c r="Q227" s="23" t="str">
        <f t="shared" si="45"/>
        <v/>
      </c>
      <c r="R227" s="23" t="str">
        <f t="shared" si="46"/>
        <v/>
      </c>
      <c r="S227" s="23" t="str">
        <f t="shared" si="48"/>
        <v/>
      </c>
      <c r="T227" s="3" t="str">
        <f t="shared" si="49"/>
        <v/>
      </c>
    </row>
    <row r="228" spans="3:20" x14ac:dyDescent="0.25">
      <c r="C228" s="6"/>
      <c r="E228" s="3"/>
      <c r="F228" s="3"/>
      <c r="G228" s="3"/>
      <c r="H228" s="3"/>
      <c r="I228" s="3"/>
      <c r="J228" s="6"/>
      <c r="K228" s="6"/>
      <c r="L228" s="3"/>
      <c r="M228" s="3"/>
      <c r="N228" s="3"/>
      <c r="O228" s="3"/>
      <c r="P228" s="3" t="str">
        <f t="shared" si="47"/>
        <v/>
      </c>
      <c r="Q228" s="23" t="str">
        <f t="shared" si="45"/>
        <v/>
      </c>
      <c r="R228" s="23" t="str">
        <f t="shared" si="46"/>
        <v/>
      </c>
      <c r="S228" s="23" t="str">
        <f t="shared" si="48"/>
        <v/>
      </c>
      <c r="T228" s="3" t="str">
        <f t="shared" si="49"/>
        <v/>
      </c>
    </row>
    <row r="229" spans="3:20" x14ac:dyDescent="0.25">
      <c r="C229" s="6"/>
      <c r="E229" s="3"/>
      <c r="F229" s="3"/>
      <c r="G229" s="3"/>
      <c r="H229" s="3"/>
      <c r="I229" s="3"/>
      <c r="J229" s="6"/>
      <c r="K229" s="6"/>
      <c r="L229" s="3"/>
      <c r="M229" s="3"/>
      <c r="N229" s="3"/>
      <c r="O229" s="3"/>
      <c r="P229" s="3" t="str">
        <f t="shared" si="47"/>
        <v/>
      </c>
      <c r="Q229" s="23" t="str">
        <f t="shared" si="45"/>
        <v/>
      </c>
      <c r="R229" s="23" t="str">
        <f t="shared" si="46"/>
        <v/>
      </c>
      <c r="S229" s="23" t="str">
        <f t="shared" si="48"/>
        <v/>
      </c>
      <c r="T229" s="3" t="str">
        <f t="shared" si="49"/>
        <v/>
      </c>
    </row>
    <row r="230" spans="3:20" x14ac:dyDescent="0.25">
      <c r="C230" s="6"/>
      <c r="E230" s="3"/>
      <c r="F230" s="3"/>
      <c r="G230" s="3"/>
      <c r="H230" s="3"/>
      <c r="I230" s="3"/>
      <c r="J230" s="6"/>
      <c r="K230" s="6"/>
      <c r="L230" s="3"/>
      <c r="M230" s="3"/>
      <c r="N230" s="3"/>
      <c r="O230" s="3"/>
      <c r="P230" s="3" t="str">
        <f t="shared" si="47"/>
        <v/>
      </c>
      <c r="Q230" s="23" t="str">
        <f t="shared" si="45"/>
        <v/>
      </c>
      <c r="R230" s="23" t="str">
        <f t="shared" si="46"/>
        <v/>
      </c>
      <c r="S230" s="23" t="str">
        <f t="shared" si="48"/>
        <v/>
      </c>
      <c r="T230" s="3" t="str">
        <f t="shared" si="49"/>
        <v/>
      </c>
    </row>
    <row r="231" spans="3:20" x14ac:dyDescent="0.25">
      <c r="C231" s="6"/>
      <c r="E231" s="3"/>
      <c r="F231" s="3"/>
      <c r="G231" s="3"/>
      <c r="H231" s="3"/>
      <c r="I231" s="3"/>
      <c r="J231" s="6"/>
      <c r="K231" s="6"/>
      <c r="L231" s="3"/>
      <c r="M231" s="3"/>
      <c r="N231" s="3"/>
      <c r="O231" s="3"/>
      <c r="P231" s="3" t="str">
        <f t="shared" si="47"/>
        <v/>
      </c>
      <c r="Q231" s="23" t="str">
        <f t="shared" si="45"/>
        <v/>
      </c>
      <c r="R231" s="23" t="str">
        <f t="shared" si="46"/>
        <v/>
      </c>
      <c r="S231" s="23" t="str">
        <f t="shared" si="48"/>
        <v/>
      </c>
      <c r="T231" s="3" t="str">
        <f t="shared" si="49"/>
        <v/>
      </c>
    </row>
    <row r="232" spans="3:20" x14ac:dyDescent="0.25">
      <c r="C232" s="6"/>
      <c r="E232" s="3"/>
      <c r="F232" s="3"/>
      <c r="G232" s="3"/>
      <c r="H232" s="3"/>
      <c r="I232" s="3"/>
      <c r="J232" s="6"/>
      <c r="K232" s="6"/>
      <c r="L232" s="3"/>
      <c r="M232" s="3"/>
      <c r="N232" s="3"/>
      <c r="O232" s="3"/>
      <c r="P232" s="3" t="str">
        <f t="shared" si="47"/>
        <v/>
      </c>
      <c r="Q232" s="23" t="str">
        <f t="shared" si="45"/>
        <v/>
      </c>
      <c r="R232" s="23" t="str">
        <f t="shared" si="46"/>
        <v/>
      </c>
      <c r="S232" s="23" t="str">
        <f t="shared" si="48"/>
        <v/>
      </c>
      <c r="T232" s="3" t="str">
        <f t="shared" si="49"/>
        <v/>
      </c>
    </row>
    <row r="233" spans="3:20" x14ac:dyDescent="0.25">
      <c r="C233" s="6"/>
      <c r="E233" s="3"/>
      <c r="F233" s="3"/>
      <c r="G233" s="3"/>
      <c r="H233" s="3"/>
      <c r="I233" s="3"/>
      <c r="J233" s="6"/>
      <c r="K233" s="6"/>
      <c r="L233" s="3"/>
      <c r="M233" s="3"/>
      <c r="N233" s="3"/>
      <c r="O233" s="3"/>
      <c r="P233" s="3" t="str">
        <f t="shared" si="47"/>
        <v/>
      </c>
      <c r="Q233" s="23" t="str">
        <f t="shared" si="45"/>
        <v/>
      </c>
      <c r="R233" s="23" t="str">
        <f t="shared" si="46"/>
        <v/>
      </c>
      <c r="S233" s="23" t="str">
        <f t="shared" si="48"/>
        <v/>
      </c>
      <c r="T233" s="3" t="str">
        <f t="shared" si="49"/>
        <v/>
      </c>
    </row>
    <row r="234" spans="3:20" x14ac:dyDescent="0.25">
      <c r="C234" s="6"/>
      <c r="E234" s="3"/>
      <c r="F234" s="3"/>
      <c r="G234" s="3"/>
      <c r="H234" s="3"/>
      <c r="I234" s="3"/>
      <c r="J234" s="6"/>
      <c r="K234" s="6"/>
      <c r="L234" s="3"/>
      <c r="M234" s="3"/>
      <c r="N234" s="3"/>
      <c r="O234" s="3"/>
      <c r="P234" s="3" t="str">
        <f t="shared" si="47"/>
        <v/>
      </c>
      <c r="Q234" s="23" t="str">
        <f t="shared" si="45"/>
        <v/>
      </c>
      <c r="R234" s="23" t="str">
        <f t="shared" si="46"/>
        <v/>
      </c>
      <c r="S234" s="23" t="str">
        <f t="shared" si="48"/>
        <v/>
      </c>
      <c r="T234" s="3" t="str">
        <f t="shared" si="49"/>
        <v/>
      </c>
    </row>
    <row r="235" spans="3:20" x14ac:dyDescent="0.25">
      <c r="C235" s="6"/>
      <c r="E235" s="3"/>
      <c r="F235" s="3"/>
      <c r="G235" s="3"/>
      <c r="H235" s="3"/>
      <c r="I235" s="3"/>
      <c r="J235" s="6"/>
      <c r="K235" s="6"/>
      <c r="L235" s="3"/>
      <c r="M235" s="3"/>
      <c r="N235" s="3"/>
      <c r="O235" s="3"/>
      <c r="P235" s="3" t="str">
        <f t="shared" si="47"/>
        <v/>
      </c>
      <c r="Q235" s="23" t="str">
        <f t="shared" si="45"/>
        <v/>
      </c>
      <c r="R235" s="23" t="str">
        <f t="shared" si="46"/>
        <v/>
      </c>
      <c r="S235" s="23" t="str">
        <f t="shared" si="48"/>
        <v/>
      </c>
      <c r="T235" s="3" t="str">
        <f t="shared" si="49"/>
        <v/>
      </c>
    </row>
    <row r="236" spans="3:20" x14ac:dyDescent="0.25">
      <c r="C236" s="6"/>
      <c r="E236" s="3"/>
      <c r="F236" s="3"/>
      <c r="G236" s="3"/>
      <c r="H236" s="3"/>
      <c r="I236" s="3"/>
      <c r="J236" s="6"/>
      <c r="K236" s="6"/>
      <c r="L236" s="3"/>
      <c r="M236" s="3"/>
      <c r="N236" s="3"/>
      <c r="O236" s="3"/>
      <c r="P236" s="3" t="str">
        <f t="shared" si="47"/>
        <v/>
      </c>
      <c r="Q236" s="23" t="str">
        <f t="shared" si="45"/>
        <v/>
      </c>
      <c r="R236" s="23" t="str">
        <f t="shared" si="46"/>
        <v/>
      </c>
      <c r="S236" s="23" t="str">
        <f t="shared" si="48"/>
        <v/>
      </c>
      <c r="T236" s="3" t="str">
        <f t="shared" si="49"/>
        <v/>
      </c>
    </row>
    <row r="237" spans="3:20" x14ac:dyDescent="0.25">
      <c r="C237" s="6"/>
      <c r="E237" s="3"/>
      <c r="F237" s="3"/>
      <c r="G237" s="3"/>
      <c r="H237" s="3"/>
      <c r="I237" s="3"/>
      <c r="J237" s="6"/>
      <c r="K237" s="6"/>
      <c r="L237" s="3"/>
      <c r="M237" s="3"/>
      <c r="N237" s="3"/>
      <c r="O237" s="3"/>
      <c r="P237" s="3" t="str">
        <f t="shared" si="47"/>
        <v/>
      </c>
      <c r="Q237" s="23" t="str">
        <f t="shared" si="45"/>
        <v/>
      </c>
      <c r="R237" s="23" t="str">
        <f t="shared" si="46"/>
        <v/>
      </c>
      <c r="S237" s="23" t="str">
        <f t="shared" si="48"/>
        <v/>
      </c>
      <c r="T237" s="3" t="str">
        <f t="shared" si="49"/>
        <v/>
      </c>
    </row>
    <row r="238" spans="3:20" x14ac:dyDescent="0.25">
      <c r="C238" s="6"/>
      <c r="E238" s="3"/>
      <c r="F238" s="3"/>
      <c r="G238" s="3"/>
      <c r="H238" s="3"/>
      <c r="I238" s="3"/>
      <c r="J238" s="6"/>
      <c r="K238" s="6"/>
      <c r="L238" s="3"/>
      <c r="M238" s="3"/>
      <c r="N238" s="3"/>
      <c r="O238" s="3"/>
      <c r="P238" s="3" t="str">
        <f t="shared" si="47"/>
        <v/>
      </c>
      <c r="Q238" s="23" t="str">
        <f t="shared" si="45"/>
        <v/>
      </c>
      <c r="R238" s="23" t="str">
        <f t="shared" si="46"/>
        <v/>
      </c>
      <c r="S238" s="23" t="str">
        <f t="shared" si="48"/>
        <v/>
      </c>
      <c r="T238" s="3" t="str">
        <f t="shared" si="49"/>
        <v/>
      </c>
    </row>
    <row r="239" spans="3:20" x14ac:dyDescent="0.25">
      <c r="C239" s="6"/>
      <c r="E239" s="3"/>
      <c r="F239" s="3"/>
      <c r="G239" s="3"/>
      <c r="H239" s="3"/>
      <c r="I239" s="3"/>
      <c r="J239" s="6"/>
      <c r="K239" s="6"/>
      <c r="L239" s="3"/>
      <c r="M239" s="3"/>
      <c r="N239" s="3"/>
      <c r="O239" s="3"/>
      <c r="P239" s="3" t="str">
        <f t="shared" si="47"/>
        <v/>
      </c>
      <c r="Q239" s="23" t="str">
        <f t="shared" si="45"/>
        <v/>
      </c>
      <c r="R239" s="23" t="str">
        <f t="shared" si="46"/>
        <v/>
      </c>
      <c r="S239" s="23" t="str">
        <f t="shared" si="48"/>
        <v/>
      </c>
      <c r="T239" s="3" t="str">
        <f t="shared" si="49"/>
        <v/>
      </c>
    </row>
    <row r="240" spans="3:20" x14ac:dyDescent="0.25">
      <c r="C240" s="6"/>
      <c r="E240" s="3"/>
      <c r="F240" s="3"/>
      <c r="G240" s="3"/>
      <c r="H240" s="3"/>
      <c r="I240" s="3"/>
      <c r="J240" s="6"/>
      <c r="K240" s="6"/>
      <c r="L240" s="3"/>
      <c r="M240" s="3"/>
      <c r="N240" s="3"/>
      <c r="O240" s="3"/>
      <c r="P240" s="3" t="str">
        <f t="shared" si="47"/>
        <v/>
      </c>
      <c r="Q240" s="23" t="str">
        <f t="shared" si="45"/>
        <v/>
      </c>
      <c r="R240" s="23" t="str">
        <f t="shared" si="46"/>
        <v/>
      </c>
      <c r="S240" s="23" t="str">
        <f t="shared" si="48"/>
        <v/>
      </c>
      <c r="T240" s="3" t="str">
        <f t="shared" si="49"/>
        <v/>
      </c>
    </row>
    <row r="241" spans="3:20" x14ac:dyDescent="0.25">
      <c r="C241" s="6"/>
      <c r="E241" s="3"/>
      <c r="F241" s="3"/>
      <c r="G241" s="3"/>
      <c r="H241" s="3"/>
      <c r="I241" s="3"/>
      <c r="J241" s="6"/>
      <c r="K241" s="6"/>
      <c r="L241" s="3"/>
      <c r="M241" s="3"/>
      <c r="N241" s="3"/>
      <c r="O241" s="3"/>
      <c r="P241" s="3" t="str">
        <f t="shared" si="47"/>
        <v/>
      </c>
      <c r="Q241" s="23" t="str">
        <f t="shared" si="45"/>
        <v/>
      </c>
      <c r="R241" s="23" t="str">
        <f t="shared" si="46"/>
        <v/>
      </c>
      <c r="S241" s="23" t="str">
        <f t="shared" si="48"/>
        <v/>
      </c>
      <c r="T241" s="3" t="str">
        <f t="shared" si="49"/>
        <v/>
      </c>
    </row>
    <row r="242" spans="3:20" x14ac:dyDescent="0.25">
      <c r="C242" s="6"/>
      <c r="E242" s="3"/>
      <c r="F242" s="3"/>
      <c r="G242" s="3"/>
      <c r="H242" s="3"/>
      <c r="I242" s="3"/>
      <c r="J242" s="6"/>
      <c r="K242" s="6"/>
      <c r="L242" s="3"/>
      <c r="M242" s="3"/>
      <c r="N242" s="3"/>
      <c r="O242" s="3"/>
      <c r="P242" s="3" t="str">
        <f t="shared" si="47"/>
        <v/>
      </c>
      <c r="Q242" s="23" t="str">
        <f t="shared" si="45"/>
        <v/>
      </c>
      <c r="R242" s="23" t="str">
        <f t="shared" si="46"/>
        <v/>
      </c>
      <c r="S242" s="23" t="str">
        <f t="shared" si="48"/>
        <v/>
      </c>
      <c r="T242" s="3" t="str">
        <f t="shared" si="49"/>
        <v/>
      </c>
    </row>
    <row r="243" spans="3:20" x14ac:dyDescent="0.25">
      <c r="C243" s="6"/>
      <c r="E243" s="3"/>
      <c r="F243" s="3"/>
      <c r="G243" s="3"/>
      <c r="H243" s="3"/>
      <c r="I243" s="3"/>
      <c r="J243" s="6"/>
      <c r="K243" s="6"/>
      <c r="L243" s="3"/>
      <c r="M243" s="3"/>
      <c r="N243" s="3"/>
      <c r="O243" s="3"/>
      <c r="P243" s="3" t="str">
        <f t="shared" si="47"/>
        <v/>
      </c>
      <c r="Q243" s="23" t="str">
        <f t="shared" si="45"/>
        <v/>
      </c>
      <c r="R243" s="23" t="str">
        <f t="shared" si="46"/>
        <v/>
      </c>
      <c r="S243" s="23" t="str">
        <f t="shared" si="48"/>
        <v/>
      </c>
      <c r="T243" s="3" t="str">
        <f t="shared" si="49"/>
        <v/>
      </c>
    </row>
    <row r="244" spans="3:20" x14ac:dyDescent="0.25">
      <c r="C244" s="6"/>
      <c r="E244" s="3"/>
      <c r="F244" s="3"/>
      <c r="G244" s="3"/>
      <c r="H244" s="3"/>
      <c r="I244" s="3"/>
      <c r="J244" s="6"/>
      <c r="K244" s="6"/>
      <c r="L244" s="3"/>
      <c r="M244" s="3"/>
      <c r="N244" s="3"/>
      <c r="O244" s="3"/>
      <c r="P244" s="3" t="str">
        <f t="shared" si="47"/>
        <v/>
      </c>
      <c r="Q244" s="23" t="str">
        <f t="shared" si="45"/>
        <v/>
      </c>
      <c r="R244" s="23" t="str">
        <f t="shared" si="46"/>
        <v/>
      </c>
      <c r="S244" s="23" t="str">
        <f t="shared" si="48"/>
        <v/>
      </c>
      <c r="T244" s="3" t="str">
        <f t="shared" si="49"/>
        <v/>
      </c>
    </row>
    <row r="245" spans="3:20" x14ac:dyDescent="0.25">
      <c r="C245" s="6"/>
      <c r="E245" s="3"/>
      <c r="F245" s="3"/>
      <c r="G245" s="3"/>
      <c r="H245" s="3"/>
      <c r="I245" s="3"/>
      <c r="J245" s="6"/>
      <c r="K245" s="6"/>
      <c r="L245" s="3"/>
      <c r="M245" s="3"/>
      <c r="N245" s="3"/>
      <c r="O245" s="3"/>
      <c r="P245" s="3" t="str">
        <f t="shared" si="47"/>
        <v/>
      </c>
      <c r="Q245" s="23" t="str">
        <f t="shared" si="45"/>
        <v/>
      </c>
      <c r="R245" s="23" t="str">
        <f t="shared" si="46"/>
        <v/>
      </c>
      <c r="S245" s="23" t="str">
        <f t="shared" si="48"/>
        <v/>
      </c>
      <c r="T245" s="3" t="str">
        <f t="shared" si="49"/>
        <v/>
      </c>
    </row>
    <row r="246" spans="3:20" x14ac:dyDescent="0.25">
      <c r="C246" s="6"/>
      <c r="E246" s="3"/>
      <c r="F246" s="3"/>
      <c r="G246" s="3"/>
      <c r="H246" s="3"/>
      <c r="I246" s="3"/>
      <c r="J246" s="6"/>
      <c r="K246" s="6"/>
      <c r="L246" s="3"/>
      <c r="M246" s="3"/>
      <c r="N246" s="3"/>
      <c r="O246" s="3"/>
      <c r="P246" s="3" t="str">
        <f t="shared" si="47"/>
        <v/>
      </c>
      <c r="Q246" s="23" t="str">
        <f t="shared" si="45"/>
        <v/>
      </c>
      <c r="R246" s="23" t="str">
        <f t="shared" si="46"/>
        <v/>
      </c>
      <c r="S246" s="23" t="str">
        <f t="shared" si="48"/>
        <v/>
      </c>
      <c r="T246" s="3" t="str">
        <f t="shared" si="49"/>
        <v/>
      </c>
    </row>
    <row r="247" spans="3:20" x14ac:dyDescent="0.25">
      <c r="C247" s="6"/>
      <c r="E247" s="3"/>
      <c r="F247" s="3"/>
      <c r="G247" s="3"/>
      <c r="H247" s="3"/>
      <c r="I247" s="3"/>
      <c r="J247" s="6"/>
      <c r="K247" s="6"/>
      <c r="L247" s="3"/>
      <c r="M247" s="3"/>
      <c r="N247" s="3"/>
      <c r="O247" s="3"/>
      <c r="P247" s="3" t="str">
        <f t="shared" si="47"/>
        <v/>
      </c>
      <c r="Q247" s="23" t="str">
        <f t="shared" si="45"/>
        <v/>
      </c>
      <c r="R247" s="23" t="str">
        <f t="shared" si="46"/>
        <v/>
      </c>
      <c r="S247" s="23" t="str">
        <f t="shared" si="48"/>
        <v/>
      </c>
      <c r="T247" s="3" t="str">
        <f t="shared" si="49"/>
        <v/>
      </c>
    </row>
    <row r="248" spans="3:20" x14ac:dyDescent="0.25">
      <c r="C248" s="6"/>
      <c r="E248" s="3"/>
      <c r="F248" s="3"/>
      <c r="G248" s="3"/>
      <c r="H248" s="3"/>
      <c r="I248" s="3"/>
      <c r="J248" s="6"/>
      <c r="K248" s="6"/>
      <c r="L248" s="3"/>
      <c r="M248" s="3"/>
      <c r="N248" s="3"/>
      <c r="O248" s="3"/>
      <c r="P248" s="3" t="str">
        <f t="shared" si="47"/>
        <v/>
      </c>
      <c r="Q248" s="23" t="str">
        <f t="shared" si="45"/>
        <v/>
      </c>
      <c r="R248" s="23" t="str">
        <f t="shared" si="46"/>
        <v/>
      </c>
      <c r="S248" s="23" t="str">
        <f t="shared" si="48"/>
        <v/>
      </c>
      <c r="T248" s="3" t="str">
        <f t="shared" si="49"/>
        <v/>
      </c>
    </row>
    <row r="249" spans="3:20" x14ac:dyDescent="0.25">
      <c r="C249" s="6"/>
      <c r="E249" s="3"/>
      <c r="F249" s="3"/>
      <c r="G249" s="3"/>
      <c r="H249" s="3"/>
      <c r="I249" s="3"/>
      <c r="J249" s="6"/>
      <c r="K249" s="6"/>
      <c r="L249" s="3"/>
      <c r="M249" s="3"/>
      <c r="N249" s="3"/>
      <c r="O249" s="3"/>
      <c r="P249" s="3" t="str">
        <f t="shared" si="47"/>
        <v/>
      </c>
      <c r="Q249" s="23" t="str">
        <f t="shared" si="45"/>
        <v/>
      </c>
      <c r="R249" s="23" t="str">
        <f t="shared" si="46"/>
        <v/>
      </c>
      <c r="S249" s="23" t="str">
        <f t="shared" si="48"/>
        <v/>
      </c>
      <c r="T249" s="3" t="str">
        <f t="shared" si="49"/>
        <v/>
      </c>
    </row>
    <row r="250" spans="3:20" x14ac:dyDescent="0.25">
      <c r="C250" s="6"/>
      <c r="E250" s="3"/>
      <c r="F250" s="3"/>
      <c r="G250" s="3"/>
      <c r="H250" s="3"/>
      <c r="I250" s="3"/>
      <c r="J250" s="6"/>
      <c r="K250" s="6"/>
      <c r="L250" s="3"/>
      <c r="M250" s="3"/>
      <c r="N250" s="3"/>
      <c r="O250" s="3"/>
      <c r="P250" s="3" t="str">
        <f t="shared" si="47"/>
        <v/>
      </c>
      <c r="Q250" s="23" t="str">
        <f t="shared" si="45"/>
        <v/>
      </c>
      <c r="R250" s="23" t="str">
        <f t="shared" si="46"/>
        <v/>
      </c>
      <c r="S250" s="23" t="str">
        <f t="shared" si="48"/>
        <v/>
      </c>
      <c r="T250" s="3" t="str">
        <f t="shared" si="49"/>
        <v/>
      </c>
    </row>
    <row r="251" spans="3:20" x14ac:dyDescent="0.25">
      <c r="C251" s="6"/>
      <c r="E251" s="3"/>
      <c r="F251" s="3"/>
      <c r="G251" s="3"/>
      <c r="H251" s="3"/>
      <c r="I251" s="3"/>
      <c r="J251" s="6"/>
      <c r="K251" s="6"/>
      <c r="L251" s="3"/>
      <c r="M251" s="3"/>
      <c r="N251" s="3"/>
      <c r="O251" s="3"/>
      <c r="P251" s="3" t="str">
        <f t="shared" si="47"/>
        <v/>
      </c>
      <c r="Q251" s="23" t="str">
        <f t="shared" si="45"/>
        <v/>
      </c>
      <c r="R251" s="23" t="str">
        <f t="shared" si="46"/>
        <v/>
      </c>
      <c r="S251" s="23" t="str">
        <f t="shared" si="48"/>
        <v/>
      </c>
      <c r="T251" s="3" t="str">
        <f t="shared" si="49"/>
        <v/>
      </c>
    </row>
    <row r="252" spans="3:20" x14ac:dyDescent="0.25">
      <c r="C252" s="6"/>
      <c r="E252" s="3"/>
      <c r="F252" s="3"/>
      <c r="G252" s="3"/>
      <c r="H252" s="3"/>
      <c r="I252" s="3"/>
      <c r="J252" s="6"/>
      <c r="K252" s="6"/>
      <c r="L252" s="3"/>
      <c r="M252" s="3"/>
      <c r="N252" s="3"/>
      <c r="O252" s="3"/>
      <c r="P252" s="3" t="str">
        <f t="shared" si="47"/>
        <v/>
      </c>
      <c r="Q252" s="23" t="str">
        <f t="shared" si="45"/>
        <v/>
      </c>
      <c r="R252" s="23" t="str">
        <f t="shared" si="46"/>
        <v/>
      </c>
      <c r="S252" s="23" t="str">
        <f t="shared" si="48"/>
        <v/>
      </c>
      <c r="T252" s="3" t="str">
        <f t="shared" si="49"/>
        <v/>
      </c>
    </row>
    <row r="253" spans="3:20" x14ac:dyDescent="0.25">
      <c r="C253" s="6"/>
      <c r="E253" s="3"/>
      <c r="F253" s="3"/>
      <c r="G253" s="3"/>
      <c r="H253" s="3"/>
      <c r="I253" s="3"/>
      <c r="J253" s="6"/>
      <c r="K253" s="6"/>
      <c r="L253" s="3"/>
      <c r="M253" s="3"/>
      <c r="N253" s="3"/>
      <c r="O253" s="3"/>
      <c r="P253" s="3" t="str">
        <f t="shared" si="47"/>
        <v/>
      </c>
      <c r="Q253" s="23" t="str">
        <f t="shared" si="45"/>
        <v/>
      </c>
      <c r="R253" s="23" t="str">
        <f t="shared" si="46"/>
        <v/>
      </c>
      <c r="S253" s="23" t="str">
        <f t="shared" si="48"/>
        <v/>
      </c>
      <c r="T253" s="3" t="str">
        <f t="shared" si="49"/>
        <v/>
      </c>
    </row>
    <row r="254" spans="3:20" x14ac:dyDescent="0.25">
      <c r="C254" s="6"/>
      <c r="E254" s="3"/>
      <c r="F254" s="3"/>
      <c r="G254" s="3"/>
      <c r="H254" s="3"/>
      <c r="I254" s="3"/>
      <c r="J254" s="6"/>
      <c r="K254" s="6"/>
      <c r="L254" s="3"/>
      <c r="M254" s="3"/>
      <c r="N254" s="3"/>
      <c r="O254" s="3"/>
      <c r="P254" s="3" t="str">
        <f t="shared" si="47"/>
        <v/>
      </c>
      <c r="Q254" s="23" t="str">
        <f t="shared" si="45"/>
        <v/>
      </c>
      <c r="R254" s="23" t="str">
        <f t="shared" si="46"/>
        <v/>
      </c>
      <c r="S254" s="23" t="str">
        <f t="shared" si="48"/>
        <v/>
      </c>
      <c r="T254" s="3" t="str">
        <f t="shared" si="49"/>
        <v/>
      </c>
    </row>
    <row r="255" spans="3:20" x14ac:dyDescent="0.25">
      <c r="C255" s="6"/>
      <c r="E255" s="3"/>
      <c r="F255" s="3"/>
      <c r="G255" s="3"/>
      <c r="H255" s="3"/>
      <c r="I255" s="3"/>
      <c r="J255" s="6"/>
      <c r="K255" s="6"/>
      <c r="L255" s="3"/>
      <c r="M255" s="3"/>
      <c r="N255" s="3"/>
      <c r="O255" s="3"/>
      <c r="P255" s="3" t="str">
        <f t="shared" si="47"/>
        <v/>
      </c>
      <c r="Q255" s="23" t="str">
        <f t="shared" si="45"/>
        <v/>
      </c>
      <c r="R255" s="23" t="str">
        <f t="shared" si="46"/>
        <v/>
      </c>
      <c r="S255" s="23" t="str">
        <f t="shared" si="48"/>
        <v/>
      </c>
      <c r="T255" s="3" t="str">
        <f t="shared" si="49"/>
        <v/>
      </c>
    </row>
    <row r="256" spans="3:20" x14ac:dyDescent="0.25">
      <c r="C256" s="6"/>
      <c r="E256" s="3"/>
      <c r="F256" s="3"/>
      <c r="G256" s="3"/>
      <c r="H256" s="3"/>
      <c r="I256" s="3"/>
      <c r="J256" s="6"/>
      <c r="K256" s="6"/>
      <c r="L256" s="3"/>
      <c r="M256" s="3"/>
      <c r="N256" s="3"/>
      <c r="O256" s="3"/>
      <c r="P256" s="3" t="str">
        <f t="shared" si="47"/>
        <v/>
      </c>
      <c r="Q256" s="23" t="str">
        <f t="shared" si="45"/>
        <v/>
      </c>
      <c r="R256" s="23" t="str">
        <f t="shared" si="46"/>
        <v/>
      </c>
      <c r="S256" s="23" t="str">
        <f t="shared" si="48"/>
        <v/>
      </c>
      <c r="T256" s="3" t="str">
        <f t="shared" si="49"/>
        <v/>
      </c>
    </row>
    <row r="257" spans="3:20" x14ac:dyDescent="0.25">
      <c r="C257" s="6"/>
      <c r="E257" s="3"/>
      <c r="F257" s="3"/>
      <c r="G257" s="3"/>
      <c r="H257" s="3"/>
      <c r="I257" s="3"/>
      <c r="J257" s="6"/>
      <c r="K257" s="6"/>
      <c r="L257" s="3"/>
      <c r="M257" s="3"/>
      <c r="N257" s="3"/>
      <c r="O257" s="3"/>
      <c r="P257" s="3" t="str">
        <f t="shared" si="47"/>
        <v/>
      </c>
      <c r="Q257" s="23" t="str">
        <f t="shared" si="45"/>
        <v/>
      </c>
      <c r="R257" s="23" t="str">
        <f t="shared" si="46"/>
        <v/>
      </c>
      <c r="S257" s="23" t="str">
        <f t="shared" si="48"/>
        <v/>
      </c>
      <c r="T257" s="3" t="str">
        <f t="shared" si="49"/>
        <v/>
      </c>
    </row>
    <row r="258" spans="3:20" x14ac:dyDescent="0.25">
      <c r="C258" s="6"/>
      <c r="E258" s="3"/>
      <c r="F258" s="3"/>
      <c r="G258" s="3"/>
      <c r="H258" s="3"/>
      <c r="I258" s="3"/>
      <c r="J258" s="6"/>
      <c r="K258" s="6"/>
      <c r="L258" s="3"/>
      <c r="M258" s="3"/>
      <c r="N258" s="3"/>
      <c r="O258" s="3"/>
      <c r="P258" s="3" t="str">
        <f t="shared" si="47"/>
        <v/>
      </c>
      <c r="Q258" s="23" t="str">
        <f t="shared" si="45"/>
        <v/>
      </c>
      <c r="R258" s="23" t="str">
        <f t="shared" si="46"/>
        <v/>
      </c>
      <c r="S258" s="23" t="str">
        <f t="shared" si="48"/>
        <v/>
      </c>
      <c r="T258" s="3" t="str">
        <f t="shared" si="49"/>
        <v/>
      </c>
    </row>
    <row r="259" spans="3:20" x14ac:dyDescent="0.25">
      <c r="C259" s="6"/>
      <c r="E259" s="3"/>
      <c r="F259" s="3"/>
      <c r="G259" s="3"/>
      <c r="H259" s="3"/>
      <c r="I259" s="3"/>
      <c r="J259" s="6"/>
      <c r="K259" s="6"/>
      <c r="L259" s="3"/>
      <c r="M259" s="3"/>
      <c r="N259" s="3"/>
      <c r="O259" s="3"/>
      <c r="P259" s="3" t="str">
        <f t="shared" si="47"/>
        <v/>
      </c>
      <c r="Q259" s="23" t="str">
        <f t="shared" si="45"/>
        <v/>
      </c>
      <c r="R259" s="23" t="str">
        <f t="shared" si="46"/>
        <v/>
      </c>
      <c r="S259" s="23" t="str">
        <f t="shared" si="48"/>
        <v/>
      </c>
      <c r="T259" s="3" t="str">
        <f t="shared" si="49"/>
        <v/>
      </c>
    </row>
    <row r="260" spans="3:20" x14ac:dyDescent="0.25">
      <c r="C260" s="6"/>
      <c r="E260" s="3"/>
      <c r="F260" s="3"/>
      <c r="G260" s="3"/>
      <c r="H260" s="3"/>
      <c r="I260" s="3"/>
      <c r="J260" s="6"/>
      <c r="K260" s="6"/>
      <c r="L260" s="3"/>
      <c r="M260" s="3"/>
      <c r="N260" s="3"/>
      <c r="O260" s="3"/>
      <c r="P260" s="3" t="str">
        <f t="shared" si="47"/>
        <v/>
      </c>
      <c r="Q260" s="23" t="str">
        <f t="shared" si="45"/>
        <v/>
      </c>
      <c r="R260" s="23" t="str">
        <f t="shared" si="46"/>
        <v/>
      </c>
      <c r="S260" s="23" t="str">
        <f t="shared" si="48"/>
        <v/>
      </c>
      <c r="T260" s="3" t="str">
        <f t="shared" si="49"/>
        <v/>
      </c>
    </row>
    <row r="261" spans="3:20" x14ac:dyDescent="0.25">
      <c r="C261" s="6"/>
      <c r="E261" s="3"/>
      <c r="F261" s="3"/>
      <c r="G261" s="3"/>
      <c r="H261" s="3"/>
      <c r="I261" s="3"/>
      <c r="J261" s="6"/>
      <c r="K261" s="6"/>
      <c r="L261" s="3"/>
      <c r="M261" s="3"/>
      <c r="N261" s="3"/>
      <c r="O261" s="3"/>
      <c r="P261" s="3" t="str">
        <f t="shared" si="47"/>
        <v/>
      </c>
      <c r="Q261" s="23" t="str">
        <f t="shared" ref="Q261:Q299" si="50">IF(I261=0,"",F261+ROUND((F261+G261)*$D$13,2)+ROUND(F261*$D$14,2)+ROUND(F261*$D$15,2)+ROUND(ROUND((F261+ROUND((F261+G261)*$D$13,2)+ROUND(F261*$D$14,2)+ROUND(F261*$D$15,2)+G261+ROUND(G261*$D$12,2))/(1-$D$17),2)-(F261+ROUND((F261+G261)*$D$13,2)+ROUND(F261*$D$14,2)+ROUND(F261*$D$15,2)+G261+ROUND(G261*$D$12,2)),2))</f>
        <v/>
      </c>
      <c r="R261" s="23" t="str">
        <f t="shared" ref="R261:R299" si="51">IF(I261=0,"",G261+ROUND(G261*$D$12,2))</f>
        <v/>
      </c>
      <c r="S261" s="23" t="str">
        <f t="shared" si="48"/>
        <v/>
      </c>
      <c r="T261" s="3" t="str">
        <f t="shared" si="49"/>
        <v/>
      </c>
    </row>
    <row r="262" spans="3:20" x14ac:dyDescent="0.25">
      <c r="C262" s="6"/>
      <c r="E262" s="3"/>
      <c r="F262" s="3"/>
      <c r="G262" s="3"/>
      <c r="H262" s="3"/>
      <c r="I262" s="3"/>
      <c r="J262" s="6"/>
      <c r="K262" s="6"/>
      <c r="L262" s="3"/>
      <c r="M262" s="3"/>
      <c r="N262" s="3"/>
      <c r="O262" s="3"/>
      <c r="P262" s="3" t="str">
        <f t="shared" si="47"/>
        <v/>
      </c>
      <c r="Q262" s="23" t="str">
        <f t="shared" si="50"/>
        <v/>
      </c>
      <c r="R262" s="23" t="str">
        <f t="shared" si="51"/>
        <v/>
      </c>
      <c r="S262" s="23" t="str">
        <f t="shared" si="48"/>
        <v/>
      </c>
      <c r="T262" s="3" t="str">
        <f t="shared" si="49"/>
        <v/>
      </c>
    </row>
    <row r="263" spans="3:20" x14ac:dyDescent="0.25">
      <c r="C263" s="6"/>
      <c r="E263" s="3"/>
      <c r="F263" s="3"/>
      <c r="G263" s="3"/>
      <c r="H263" s="3"/>
      <c r="I263" s="3"/>
      <c r="J263" s="6"/>
      <c r="K263" s="6"/>
      <c r="L263" s="3"/>
      <c r="M263" s="3"/>
      <c r="N263" s="3"/>
      <c r="O263" s="3"/>
      <c r="P263" s="3" t="str">
        <f t="shared" si="47"/>
        <v/>
      </c>
      <c r="Q263" s="23" t="str">
        <f t="shared" si="50"/>
        <v/>
      </c>
      <c r="R263" s="23" t="str">
        <f t="shared" si="51"/>
        <v/>
      </c>
      <c r="S263" s="23" t="str">
        <f t="shared" si="48"/>
        <v/>
      </c>
      <c r="T263" s="3" t="str">
        <f t="shared" si="49"/>
        <v/>
      </c>
    </row>
    <row r="264" spans="3:20" x14ac:dyDescent="0.25">
      <c r="C264" s="6"/>
      <c r="E264" s="3"/>
      <c r="F264" s="3"/>
      <c r="G264" s="3"/>
      <c r="H264" s="3"/>
      <c r="I264" s="3"/>
      <c r="J264" s="6"/>
      <c r="K264" s="6"/>
      <c r="L264" s="3"/>
      <c r="M264" s="3"/>
      <c r="N264" s="3"/>
      <c r="O264" s="3"/>
      <c r="P264" s="3" t="str">
        <f t="shared" si="47"/>
        <v/>
      </c>
      <c r="Q264" s="23" t="str">
        <f t="shared" si="50"/>
        <v/>
      </c>
      <c r="R264" s="23" t="str">
        <f t="shared" si="51"/>
        <v/>
      </c>
      <c r="S264" s="23" t="str">
        <f t="shared" si="48"/>
        <v/>
      </c>
      <c r="T264" s="3" t="str">
        <f t="shared" si="49"/>
        <v/>
      </c>
    </row>
    <row r="265" spans="3:20" x14ac:dyDescent="0.25">
      <c r="C265" s="6"/>
      <c r="E265" s="3"/>
      <c r="F265" s="3"/>
      <c r="G265" s="3"/>
      <c r="H265" s="3"/>
      <c r="I265" s="3"/>
      <c r="J265" s="6"/>
      <c r="K265" s="6"/>
      <c r="L265" s="3"/>
      <c r="M265" s="3"/>
      <c r="N265" s="3"/>
      <c r="O265" s="3"/>
      <c r="P265" s="3" t="str">
        <f t="shared" si="47"/>
        <v/>
      </c>
      <c r="Q265" s="23" t="str">
        <f t="shared" si="50"/>
        <v/>
      </c>
      <c r="R265" s="23" t="str">
        <f t="shared" si="51"/>
        <v/>
      </c>
      <c r="S265" s="23" t="str">
        <f t="shared" si="48"/>
        <v/>
      </c>
      <c r="T265" s="3" t="str">
        <f t="shared" si="49"/>
        <v/>
      </c>
    </row>
    <row r="266" spans="3:20" x14ac:dyDescent="0.25">
      <c r="C266" s="6"/>
      <c r="E266" s="3"/>
      <c r="F266" s="3"/>
      <c r="G266" s="3"/>
      <c r="H266" s="3"/>
      <c r="I266" s="3"/>
      <c r="J266" s="6"/>
      <c r="K266" s="6"/>
      <c r="L266" s="3"/>
      <c r="M266" s="3"/>
      <c r="N266" s="3"/>
      <c r="O266" s="3"/>
      <c r="P266" s="3" t="str">
        <f t="shared" si="47"/>
        <v/>
      </c>
      <c r="Q266" s="23" t="str">
        <f t="shared" si="50"/>
        <v/>
      </c>
      <c r="R266" s="23" t="str">
        <f t="shared" si="51"/>
        <v/>
      </c>
      <c r="S266" s="23" t="str">
        <f t="shared" si="48"/>
        <v/>
      </c>
      <c r="T266" s="3" t="str">
        <f t="shared" si="49"/>
        <v/>
      </c>
    </row>
    <row r="267" spans="3:20" x14ac:dyDescent="0.25">
      <c r="C267" s="6"/>
      <c r="E267" s="3"/>
      <c r="F267" s="3"/>
      <c r="G267" s="3"/>
      <c r="H267" s="3"/>
      <c r="I267" s="3"/>
      <c r="J267" s="6"/>
      <c r="K267" s="6"/>
      <c r="L267" s="3"/>
      <c r="M267" s="3"/>
      <c r="N267" s="3"/>
      <c r="O267" s="3"/>
      <c r="P267" s="3" t="str">
        <f t="shared" si="47"/>
        <v/>
      </c>
      <c r="Q267" s="23" t="str">
        <f t="shared" si="50"/>
        <v/>
      </c>
      <c r="R267" s="23" t="str">
        <f t="shared" si="51"/>
        <v/>
      </c>
      <c r="S267" s="23" t="str">
        <f t="shared" si="48"/>
        <v/>
      </c>
      <c r="T267" s="3" t="str">
        <f t="shared" si="49"/>
        <v/>
      </c>
    </row>
    <row r="268" spans="3:20" x14ac:dyDescent="0.25">
      <c r="C268" s="6"/>
      <c r="E268" s="3"/>
      <c r="F268" s="3"/>
      <c r="G268" s="3"/>
      <c r="H268" s="3"/>
      <c r="I268" s="3"/>
      <c r="J268" s="6"/>
      <c r="K268" s="6"/>
      <c r="L268" s="3"/>
      <c r="M268" s="3"/>
      <c r="N268" s="3"/>
      <c r="O268" s="3"/>
      <c r="P268" s="3" t="str">
        <f t="shared" si="47"/>
        <v/>
      </c>
      <c r="Q268" s="23" t="str">
        <f t="shared" si="50"/>
        <v/>
      </c>
      <c r="R268" s="23" t="str">
        <f t="shared" si="51"/>
        <v/>
      </c>
      <c r="S268" s="23" t="str">
        <f t="shared" si="48"/>
        <v/>
      </c>
      <c r="T268" s="3" t="str">
        <f t="shared" si="49"/>
        <v/>
      </c>
    </row>
    <row r="269" spans="3:20" x14ac:dyDescent="0.25">
      <c r="C269" s="6"/>
      <c r="E269" s="3"/>
      <c r="F269" s="3"/>
      <c r="G269" s="3"/>
      <c r="H269" s="3"/>
      <c r="I269" s="3"/>
      <c r="J269" s="6"/>
      <c r="K269" s="6"/>
      <c r="L269" s="3"/>
      <c r="M269" s="3"/>
      <c r="N269" s="3"/>
      <c r="O269" s="3"/>
      <c r="P269" s="3" t="str">
        <f t="shared" si="47"/>
        <v/>
      </c>
      <c r="Q269" s="23" t="str">
        <f t="shared" si="50"/>
        <v/>
      </c>
      <c r="R269" s="23" t="str">
        <f t="shared" si="51"/>
        <v/>
      </c>
      <c r="S269" s="23" t="str">
        <f t="shared" si="48"/>
        <v/>
      </c>
      <c r="T269" s="3" t="str">
        <f t="shared" si="49"/>
        <v/>
      </c>
    </row>
    <row r="270" spans="3:20" x14ac:dyDescent="0.25">
      <c r="C270" s="6"/>
      <c r="E270" s="3"/>
      <c r="F270" s="3"/>
      <c r="G270" s="3"/>
      <c r="H270" s="3"/>
      <c r="I270" s="3"/>
      <c r="J270" s="6"/>
      <c r="K270" s="6"/>
      <c r="L270" s="3"/>
      <c r="M270" s="3"/>
      <c r="N270" s="3"/>
      <c r="O270" s="3"/>
      <c r="P270" s="3" t="str">
        <f t="shared" si="47"/>
        <v/>
      </c>
      <c r="Q270" s="23" t="str">
        <f t="shared" si="50"/>
        <v/>
      </c>
      <c r="R270" s="23" t="str">
        <f t="shared" si="51"/>
        <v/>
      </c>
      <c r="S270" s="23" t="str">
        <f t="shared" si="48"/>
        <v/>
      </c>
      <c r="T270" s="3" t="str">
        <f t="shared" si="49"/>
        <v/>
      </c>
    </row>
    <row r="271" spans="3:20" x14ac:dyDescent="0.25">
      <c r="C271" s="6"/>
      <c r="E271" s="3"/>
      <c r="F271" s="3"/>
      <c r="G271" s="3"/>
      <c r="H271" s="3"/>
      <c r="I271" s="3"/>
      <c r="J271" s="6"/>
      <c r="K271" s="6"/>
      <c r="L271" s="3"/>
      <c r="M271" s="3"/>
      <c r="N271" s="3"/>
      <c r="O271" s="3"/>
      <c r="P271" s="3" t="str">
        <f t="shared" si="47"/>
        <v/>
      </c>
      <c r="Q271" s="23" t="str">
        <f t="shared" si="50"/>
        <v/>
      </c>
      <c r="R271" s="23" t="str">
        <f t="shared" si="51"/>
        <v/>
      </c>
      <c r="S271" s="23" t="str">
        <f t="shared" si="48"/>
        <v/>
      </c>
      <c r="T271" s="3" t="str">
        <f t="shared" si="49"/>
        <v/>
      </c>
    </row>
    <row r="272" spans="3:20" x14ac:dyDescent="0.25">
      <c r="C272" s="6"/>
      <c r="E272" s="3"/>
      <c r="F272" s="3"/>
      <c r="G272" s="3"/>
      <c r="H272" s="3"/>
      <c r="I272" s="3"/>
      <c r="J272" s="6"/>
      <c r="K272" s="6"/>
      <c r="L272" s="3"/>
      <c r="M272" s="3"/>
      <c r="N272" s="3"/>
      <c r="O272" s="3"/>
      <c r="P272" s="3" t="str">
        <f t="shared" si="47"/>
        <v/>
      </c>
      <c r="Q272" s="23" t="str">
        <f t="shared" si="50"/>
        <v/>
      </c>
      <c r="R272" s="23" t="str">
        <f t="shared" si="51"/>
        <v/>
      </c>
      <c r="S272" s="23" t="str">
        <f t="shared" si="48"/>
        <v/>
      </c>
      <c r="T272" s="3" t="str">
        <f t="shared" si="49"/>
        <v/>
      </c>
    </row>
    <row r="273" spans="3:20" x14ac:dyDescent="0.25">
      <c r="C273" s="6"/>
      <c r="E273" s="3"/>
      <c r="F273" s="3"/>
      <c r="G273" s="3"/>
      <c r="H273" s="3"/>
      <c r="I273" s="3"/>
      <c r="J273" s="6"/>
      <c r="K273" s="6"/>
      <c r="L273" s="3"/>
      <c r="M273" s="3"/>
      <c r="N273" s="3"/>
      <c r="O273" s="3"/>
      <c r="P273" s="3" t="str">
        <f t="shared" si="47"/>
        <v/>
      </c>
      <c r="Q273" s="23" t="str">
        <f t="shared" si="50"/>
        <v/>
      </c>
      <c r="R273" s="23" t="str">
        <f t="shared" si="51"/>
        <v/>
      </c>
      <c r="S273" s="23" t="str">
        <f t="shared" si="48"/>
        <v/>
      </c>
      <c r="T273" s="3" t="str">
        <f t="shared" si="49"/>
        <v/>
      </c>
    </row>
    <row r="274" spans="3:20" x14ac:dyDescent="0.25">
      <c r="C274" s="6"/>
      <c r="E274" s="3"/>
      <c r="F274" s="3"/>
      <c r="G274" s="3"/>
      <c r="H274" s="3"/>
      <c r="I274" s="3"/>
      <c r="J274" s="6"/>
      <c r="K274" s="6"/>
      <c r="L274" s="3"/>
      <c r="M274" s="3"/>
      <c r="N274" s="3"/>
      <c r="O274" s="3"/>
      <c r="P274" s="3" t="str">
        <f t="shared" si="47"/>
        <v/>
      </c>
      <c r="Q274" s="23" t="str">
        <f t="shared" si="50"/>
        <v/>
      </c>
      <c r="R274" s="23" t="str">
        <f t="shared" si="51"/>
        <v/>
      </c>
      <c r="S274" s="23" t="str">
        <f t="shared" si="48"/>
        <v/>
      </c>
      <c r="T274" s="3" t="str">
        <f t="shared" si="49"/>
        <v/>
      </c>
    </row>
    <row r="275" spans="3:20" x14ac:dyDescent="0.25">
      <c r="C275" s="6"/>
      <c r="E275" s="3"/>
      <c r="F275" s="3"/>
      <c r="G275" s="3"/>
      <c r="H275" s="3"/>
      <c r="I275" s="3"/>
      <c r="J275" s="6"/>
      <c r="K275" s="6"/>
      <c r="L275" s="3"/>
      <c r="M275" s="3"/>
      <c r="N275" s="3"/>
      <c r="O275" s="3"/>
      <c r="P275" s="3" t="str">
        <f t="shared" si="47"/>
        <v/>
      </c>
      <c r="Q275" s="23" t="str">
        <f t="shared" si="50"/>
        <v/>
      </c>
      <c r="R275" s="23" t="str">
        <f t="shared" si="51"/>
        <v/>
      </c>
      <c r="S275" s="23" t="str">
        <f t="shared" si="48"/>
        <v/>
      </c>
      <c r="T275" s="3" t="str">
        <f t="shared" si="49"/>
        <v/>
      </c>
    </row>
    <row r="276" spans="3:20" x14ac:dyDescent="0.25">
      <c r="C276" s="6"/>
      <c r="E276" s="3"/>
      <c r="F276" s="3"/>
      <c r="G276" s="3"/>
      <c r="H276" s="3"/>
      <c r="I276" s="3"/>
      <c r="J276" s="6"/>
      <c r="K276" s="6"/>
      <c r="L276" s="3"/>
      <c r="M276" s="3"/>
      <c r="N276" s="3"/>
      <c r="O276" s="3"/>
      <c r="P276" s="3" t="str">
        <f t="shared" si="47"/>
        <v/>
      </c>
      <c r="Q276" s="23" t="str">
        <f t="shared" si="50"/>
        <v/>
      </c>
      <c r="R276" s="23" t="str">
        <f t="shared" si="51"/>
        <v/>
      </c>
      <c r="S276" s="23" t="str">
        <f t="shared" si="48"/>
        <v/>
      </c>
      <c r="T276" s="3" t="str">
        <f t="shared" si="49"/>
        <v/>
      </c>
    </row>
    <row r="277" spans="3:20" x14ac:dyDescent="0.25">
      <c r="C277" s="6"/>
      <c r="E277" s="3"/>
      <c r="F277" s="3"/>
      <c r="G277" s="3"/>
      <c r="H277" s="3"/>
      <c r="I277" s="3"/>
      <c r="J277" s="6"/>
      <c r="K277" s="6"/>
      <c r="L277" s="3"/>
      <c r="M277" s="3"/>
      <c r="N277" s="3"/>
      <c r="O277" s="3"/>
      <c r="P277" s="3" t="str">
        <f t="shared" ref="P277:P299" si="52">IF(E277=0,"",ROUND(E277*F277,2))</f>
        <v/>
      </c>
      <c r="Q277" s="23" t="str">
        <f t="shared" si="50"/>
        <v/>
      </c>
      <c r="R277" s="23" t="str">
        <f t="shared" si="51"/>
        <v/>
      </c>
      <c r="S277" s="23" t="str">
        <f t="shared" ref="S277:S299" si="53">IF(I277=0,"",Q277+R277)</f>
        <v/>
      </c>
      <c r="T277" s="3" t="str">
        <f t="shared" ref="T277:T299" si="54">IF(I277=0,"",ROUND(E277*S277,2))</f>
        <v/>
      </c>
    </row>
    <row r="278" spans="3:20" x14ac:dyDescent="0.25">
      <c r="C278" s="6"/>
      <c r="E278" s="3"/>
      <c r="F278" s="3"/>
      <c r="G278" s="3"/>
      <c r="H278" s="3"/>
      <c r="I278" s="3"/>
      <c r="J278" s="6"/>
      <c r="K278" s="6"/>
      <c r="L278" s="3"/>
      <c r="M278" s="3"/>
      <c r="N278" s="3"/>
      <c r="O278" s="3"/>
      <c r="P278" s="3" t="str">
        <f t="shared" si="52"/>
        <v/>
      </c>
      <c r="Q278" s="23" t="str">
        <f t="shared" si="50"/>
        <v/>
      </c>
      <c r="R278" s="23" t="str">
        <f t="shared" si="51"/>
        <v/>
      </c>
      <c r="S278" s="23" t="str">
        <f t="shared" si="53"/>
        <v/>
      </c>
      <c r="T278" s="3" t="str">
        <f t="shared" si="54"/>
        <v/>
      </c>
    </row>
    <row r="279" spans="3:20" x14ac:dyDescent="0.25">
      <c r="C279" s="6"/>
      <c r="E279" s="3"/>
      <c r="F279" s="3"/>
      <c r="G279" s="3"/>
      <c r="H279" s="3"/>
      <c r="I279" s="3"/>
      <c r="J279" s="6"/>
      <c r="K279" s="6"/>
      <c r="L279" s="3"/>
      <c r="M279" s="3"/>
      <c r="N279" s="3"/>
      <c r="O279" s="3"/>
      <c r="P279" s="3" t="str">
        <f t="shared" si="52"/>
        <v/>
      </c>
      <c r="Q279" s="23" t="str">
        <f t="shared" si="50"/>
        <v/>
      </c>
      <c r="R279" s="23" t="str">
        <f t="shared" si="51"/>
        <v/>
      </c>
      <c r="S279" s="23" t="str">
        <f t="shared" si="53"/>
        <v/>
      </c>
      <c r="T279" s="3" t="str">
        <f t="shared" si="54"/>
        <v/>
      </c>
    </row>
    <row r="280" spans="3:20" x14ac:dyDescent="0.25">
      <c r="C280" s="6"/>
      <c r="E280" s="3"/>
      <c r="F280" s="3"/>
      <c r="G280" s="3"/>
      <c r="H280" s="3"/>
      <c r="I280" s="3"/>
      <c r="J280" s="6"/>
      <c r="K280" s="6"/>
      <c r="L280" s="3"/>
      <c r="M280" s="3"/>
      <c r="N280" s="3"/>
      <c r="O280" s="3"/>
      <c r="P280" s="3" t="str">
        <f t="shared" si="52"/>
        <v/>
      </c>
      <c r="Q280" s="23" t="str">
        <f t="shared" si="50"/>
        <v/>
      </c>
      <c r="R280" s="23" t="str">
        <f t="shared" si="51"/>
        <v/>
      </c>
      <c r="S280" s="23" t="str">
        <f t="shared" si="53"/>
        <v/>
      </c>
      <c r="T280" s="3" t="str">
        <f t="shared" si="54"/>
        <v/>
      </c>
    </row>
    <row r="281" spans="3:20" x14ac:dyDescent="0.25">
      <c r="C281" s="6"/>
      <c r="E281" s="3"/>
      <c r="F281" s="3"/>
      <c r="G281" s="3"/>
      <c r="H281" s="3"/>
      <c r="I281" s="3"/>
      <c r="J281" s="6"/>
      <c r="K281" s="6"/>
      <c r="L281" s="3"/>
      <c r="M281" s="3"/>
      <c r="N281" s="3"/>
      <c r="O281" s="3"/>
      <c r="P281" s="3" t="str">
        <f t="shared" si="52"/>
        <v/>
      </c>
      <c r="Q281" s="23" t="str">
        <f t="shared" si="50"/>
        <v/>
      </c>
      <c r="R281" s="23" t="str">
        <f t="shared" si="51"/>
        <v/>
      </c>
      <c r="S281" s="23" t="str">
        <f t="shared" si="53"/>
        <v/>
      </c>
      <c r="T281" s="3" t="str">
        <f t="shared" si="54"/>
        <v/>
      </c>
    </row>
    <row r="282" spans="3:20" x14ac:dyDescent="0.25">
      <c r="C282" s="6"/>
      <c r="E282" s="3"/>
      <c r="F282" s="3"/>
      <c r="G282" s="3"/>
      <c r="H282" s="3"/>
      <c r="I282" s="3"/>
      <c r="J282" s="6"/>
      <c r="K282" s="6"/>
      <c r="L282" s="3"/>
      <c r="M282" s="3"/>
      <c r="N282" s="3"/>
      <c r="O282" s="3"/>
      <c r="P282" s="3" t="str">
        <f t="shared" si="52"/>
        <v/>
      </c>
      <c r="Q282" s="23" t="str">
        <f t="shared" si="50"/>
        <v/>
      </c>
      <c r="R282" s="23" t="str">
        <f t="shared" si="51"/>
        <v/>
      </c>
      <c r="S282" s="23" t="str">
        <f t="shared" si="53"/>
        <v/>
      </c>
      <c r="T282" s="3" t="str">
        <f t="shared" si="54"/>
        <v/>
      </c>
    </row>
    <row r="283" spans="3:20" x14ac:dyDescent="0.25">
      <c r="C283" s="6"/>
      <c r="E283" s="3"/>
      <c r="F283" s="3"/>
      <c r="G283" s="3"/>
      <c r="H283" s="3"/>
      <c r="I283" s="3"/>
      <c r="J283" s="6"/>
      <c r="K283" s="6"/>
      <c r="L283" s="3"/>
      <c r="M283" s="3"/>
      <c r="N283" s="3"/>
      <c r="O283" s="3"/>
      <c r="P283" s="3" t="str">
        <f t="shared" si="52"/>
        <v/>
      </c>
      <c r="Q283" s="23" t="str">
        <f t="shared" si="50"/>
        <v/>
      </c>
      <c r="R283" s="23" t="str">
        <f t="shared" si="51"/>
        <v/>
      </c>
      <c r="S283" s="23" t="str">
        <f t="shared" si="53"/>
        <v/>
      </c>
      <c r="T283" s="3" t="str">
        <f t="shared" si="54"/>
        <v/>
      </c>
    </row>
    <row r="284" spans="3:20" x14ac:dyDescent="0.25">
      <c r="C284" s="6"/>
      <c r="E284" s="3"/>
      <c r="F284" s="3"/>
      <c r="G284" s="3"/>
      <c r="H284" s="3"/>
      <c r="I284" s="3"/>
      <c r="J284" s="6"/>
      <c r="K284" s="6"/>
      <c r="L284" s="3"/>
      <c r="M284" s="3"/>
      <c r="N284" s="3"/>
      <c r="O284" s="3"/>
      <c r="P284" s="3" t="str">
        <f t="shared" si="52"/>
        <v/>
      </c>
      <c r="Q284" s="23" t="str">
        <f t="shared" si="50"/>
        <v/>
      </c>
      <c r="R284" s="23" t="str">
        <f t="shared" si="51"/>
        <v/>
      </c>
      <c r="S284" s="23" t="str">
        <f t="shared" si="53"/>
        <v/>
      </c>
      <c r="T284" s="3" t="str">
        <f t="shared" si="54"/>
        <v/>
      </c>
    </row>
    <row r="285" spans="3:20" x14ac:dyDescent="0.25">
      <c r="C285" s="6"/>
      <c r="E285" s="3"/>
      <c r="F285" s="3"/>
      <c r="G285" s="3"/>
      <c r="H285" s="3"/>
      <c r="I285" s="3"/>
      <c r="J285" s="6"/>
      <c r="K285" s="6"/>
      <c r="L285" s="3"/>
      <c r="M285" s="3"/>
      <c r="N285" s="3"/>
      <c r="O285" s="3"/>
      <c r="P285" s="3" t="str">
        <f t="shared" si="52"/>
        <v/>
      </c>
      <c r="Q285" s="23" t="str">
        <f t="shared" si="50"/>
        <v/>
      </c>
      <c r="R285" s="23" t="str">
        <f t="shared" si="51"/>
        <v/>
      </c>
      <c r="S285" s="23" t="str">
        <f t="shared" si="53"/>
        <v/>
      </c>
      <c r="T285" s="3" t="str">
        <f t="shared" si="54"/>
        <v/>
      </c>
    </row>
    <row r="286" spans="3:20" x14ac:dyDescent="0.25">
      <c r="C286" s="6"/>
      <c r="E286" s="3"/>
      <c r="F286" s="3"/>
      <c r="G286" s="3"/>
      <c r="H286" s="3"/>
      <c r="I286" s="3"/>
      <c r="J286" s="6"/>
      <c r="K286" s="6"/>
      <c r="L286" s="3"/>
      <c r="M286" s="3"/>
      <c r="N286" s="3"/>
      <c r="O286" s="3"/>
      <c r="P286" s="3" t="str">
        <f t="shared" si="52"/>
        <v/>
      </c>
      <c r="Q286" s="23" t="str">
        <f t="shared" si="50"/>
        <v/>
      </c>
      <c r="R286" s="23" t="str">
        <f t="shared" si="51"/>
        <v/>
      </c>
      <c r="S286" s="23" t="str">
        <f t="shared" si="53"/>
        <v/>
      </c>
      <c r="T286" s="3" t="str">
        <f t="shared" si="54"/>
        <v/>
      </c>
    </row>
    <row r="287" spans="3:20" x14ac:dyDescent="0.25">
      <c r="C287" s="6"/>
      <c r="E287" s="3"/>
      <c r="F287" s="3"/>
      <c r="G287" s="3"/>
      <c r="H287" s="3"/>
      <c r="I287" s="3"/>
      <c r="J287" s="6"/>
      <c r="K287" s="6"/>
      <c r="L287" s="3"/>
      <c r="M287" s="3"/>
      <c r="N287" s="3"/>
      <c r="O287" s="3"/>
      <c r="P287" s="3" t="str">
        <f t="shared" si="52"/>
        <v/>
      </c>
      <c r="Q287" s="23" t="str">
        <f t="shared" si="50"/>
        <v/>
      </c>
      <c r="R287" s="23" t="str">
        <f t="shared" si="51"/>
        <v/>
      </c>
      <c r="S287" s="23" t="str">
        <f t="shared" si="53"/>
        <v/>
      </c>
      <c r="T287" s="3" t="str">
        <f t="shared" si="54"/>
        <v/>
      </c>
    </row>
    <row r="288" spans="3:20" x14ac:dyDescent="0.25">
      <c r="C288" s="6"/>
      <c r="E288" s="3"/>
      <c r="F288" s="3"/>
      <c r="G288" s="3"/>
      <c r="H288" s="3"/>
      <c r="I288" s="3"/>
      <c r="J288" s="6"/>
      <c r="K288" s="6"/>
      <c r="L288" s="3"/>
      <c r="M288" s="3"/>
      <c r="N288" s="3"/>
      <c r="O288" s="3"/>
      <c r="P288" s="3" t="str">
        <f t="shared" si="52"/>
        <v/>
      </c>
      <c r="Q288" s="23" t="str">
        <f t="shared" si="50"/>
        <v/>
      </c>
      <c r="R288" s="23" t="str">
        <f t="shared" si="51"/>
        <v/>
      </c>
      <c r="S288" s="23" t="str">
        <f t="shared" si="53"/>
        <v/>
      </c>
      <c r="T288" s="3" t="str">
        <f t="shared" si="54"/>
        <v/>
      </c>
    </row>
    <row r="289" spans="1:20" x14ac:dyDescent="0.25">
      <c r="C289" s="6"/>
      <c r="E289" s="3"/>
      <c r="F289" s="3"/>
      <c r="G289" s="3"/>
      <c r="H289" s="3"/>
      <c r="I289" s="3"/>
      <c r="J289" s="6"/>
      <c r="K289" s="6"/>
      <c r="L289" s="3"/>
      <c r="M289" s="3"/>
      <c r="N289" s="3"/>
      <c r="O289" s="3"/>
      <c r="P289" s="3" t="str">
        <f t="shared" si="52"/>
        <v/>
      </c>
      <c r="Q289" s="23" t="str">
        <f t="shared" si="50"/>
        <v/>
      </c>
      <c r="R289" s="23" t="str">
        <f t="shared" si="51"/>
        <v/>
      </c>
      <c r="S289" s="23" t="str">
        <f t="shared" si="53"/>
        <v/>
      </c>
      <c r="T289" s="3" t="str">
        <f t="shared" si="54"/>
        <v/>
      </c>
    </row>
    <row r="290" spans="1:20" x14ac:dyDescent="0.25">
      <c r="C290" s="6"/>
      <c r="E290" s="3"/>
      <c r="F290" s="3"/>
      <c r="G290" s="3"/>
      <c r="H290" s="3"/>
      <c r="I290" s="3"/>
      <c r="J290" s="6"/>
      <c r="K290" s="6"/>
      <c r="L290" s="3"/>
      <c r="M290" s="3"/>
      <c r="N290" s="3"/>
      <c r="O290" s="3"/>
      <c r="P290" s="3" t="str">
        <f t="shared" si="52"/>
        <v/>
      </c>
      <c r="Q290" s="23" t="str">
        <f t="shared" si="50"/>
        <v/>
      </c>
      <c r="R290" s="23" t="str">
        <f t="shared" si="51"/>
        <v/>
      </c>
      <c r="S290" s="23" t="str">
        <f t="shared" si="53"/>
        <v/>
      </c>
      <c r="T290" s="3" t="str">
        <f t="shared" si="54"/>
        <v/>
      </c>
    </row>
    <row r="291" spans="1:20" x14ac:dyDescent="0.25">
      <c r="C291" s="6"/>
      <c r="E291" s="3"/>
      <c r="F291" s="3"/>
      <c r="G291" s="3"/>
      <c r="H291" s="3"/>
      <c r="I291" s="3"/>
      <c r="J291" s="6"/>
      <c r="K291" s="6"/>
      <c r="L291" s="3"/>
      <c r="M291" s="3"/>
      <c r="N291" s="3"/>
      <c r="O291" s="3"/>
      <c r="P291" s="3" t="str">
        <f t="shared" si="52"/>
        <v/>
      </c>
      <c r="Q291" s="23" t="str">
        <f t="shared" si="50"/>
        <v/>
      </c>
      <c r="R291" s="23" t="str">
        <f t="shared" si="51"/>
        <v/>
      </c>
      <c r="S291" s="23" t="str">
        <f t="shared" si="53"/>
        <v/>
      </c>
      <c r="T291" s="3" t="str">
        <f t="shared" si="54"/>
        <v/>
      </c>
    </row>
    <row r="292" spans="1:20" x14ac:dyDescent="0.25">
      <c r="C292" s="6"/>
      <c r="E292" s="3"/>
      <c r="F292" s="3"/>
      <c r="G292" s="3"/>
      <c r="H292" s="3"/>
      <c r="I292" s="3"/>
      <c r="J292" s="6"/>
      <c r="K292" s="6"/>
      <c r="L292" s="3"/>
      <c r="M292" s="3"/>
      <c r="N292" s="3"/>
      <c r="O292" s="3"/>
      <c r="P292" s="3" t="str">
        <f t="shared" si="52"/>
        <v/>
      </c>
      <c r="Q292" s="23" t="str">
        <f t="shared" si="50"/>
        <v/>
      </c>
      <c r="R292" s="23" t="str">
        <f t="shared" si="51"/>
        <v/>
      </c>
      <c r="S292" s="23" t="str">
        <f t="shared" si="53"/>
        <v/>
      </c>
      <c r="T292" s="3" t="str">
        <f t="shared" si="54"/>
        <v/>
      </c>
    </row>
    <row r="293" spans="1:20" x14ac:dyDescent="0.25">
      <c r="C293" s="6"/>
      <c r="E293" s="3"/>
      <c r="F293" s="3"/>
      <c r="G293" s="3"/>
      <c r="H293" s="3"/>
      <c r="I293" s="3"/>
      <c r="J293" s="6"/>
      <c r="K293" s="6"/>
      <c r="L293" s="3"/>
      <c r="M293" s="3"/>
      <c r="N293" s="3"/>
      <c r="O293" s="3"/>
      <c r="P293" s="3" t="str">
        <f t="shared" si="52"/>
        <v/>
      </c>
      <c r="Q293" s="23" t="str">
        <f t="shared" si="50"/>
        <v/>
      </c>
      <c r="R293" s="23" t="str">
        <f t="shared" si="51"/>
        <v/>
      </c>
      <c r="S293" s="23" t="str">
        <f t="shared" si="53"/>
        <v/>
      </c>
      <c r="T293" s="3" t="str">
        <f t="shared" si="54"/>
        <v/>
      </c>
    </row>
    <row r="294" spans="1:20" x14ac:dyDescent="0.25">
      <c r="C294" s="6"/>
      <c r="E294" s="3"/>
      <c r="F294" s="3"/>
      <c r="G294" s="3"/>
      <c r="H294" s="3"/>
      <c r="I294" s="3"/>
      <c r="J294" s="6"/>
      <c r="K294" s="6"/>
      <c r="L294" s="3"/>
      <c r="M294" s="3"/>
      <c r="N294" s="3"/>
      <c r="O294" s="3"/>
      <c r="P294" s="3" t="str">
        <f t="shared" si="52"/>
        <v/>
      </c>
      <c r="Q294" s="23" t="str">
        <f t="shared" si="50"/>
        <v/>
      </c>
      <c r="R294" s="23" t="str">
        <f t="shared" si="51"/>
        <v/>
      </c>
      <c r="S294" s="23" t="str">
        <f t="shared" si="53"/>
        <v/>
      </c>
      <c r="T294" s="3" t="str">
        <f t="shared" si="54"/>
        <v/>
      </c>
    </row>
    <row r="295" spans="1:20" x14ac:dyDescent="0.25">
      <c r="C295" s="6"/>
      <c r="E295" s="3"/>
      <c r="F295" s="3"/>
      <c r="G295" s="3"/>
      <c r="H295" s="3"/>
      <c r="I295" s="3"/>
      <c r="J295" s="6"/>
      <c r="K295" s="6"/>
      <c r="L295" s="3"/>
      <c r="M295" s="3"/>
      <c r="N295" s="3"/>
      <c r="O295" s="3"/>
      <c r="P295" s="3" t="str">
        <f t="shared" si="52"/>
        <v/>
      </c>
      <c r="Q295" s="23" t="str">
        <f t="shared" si="50"/>
        <v/>
      </c>
      <c r="R295" s="23" t="str">
        <f t="shared" si="51"/>
        <v/>
      </c>
      <c r="S295" s="23" t="str">
        <f t="shared" si="53"/>
        <v/>
      </c>
      <c r="T295" s="3" t="str">
        <f t="shared" si="54"/>
        <v/>
      </c>
    </row>
    <row r="296" spans="1:20" x14ac:dyDescent="0.25">
      <c r="C296" s="6"/>
      <c r="E296" s="3"/>
      <c r="F296" s="3"/>
      <c r="G296" s="3"/>
      <c r="H296" s="3"/>
      <c r="I296" s="3"/>
      <c r="J296" s="6"/>
      <c r="K296" s="6"/>
      <c r="L296" s="3"/>
      <c r="M296" s="3"/>
      <c r="N296" s="3"/>
      <c r="O296" s="3"/>
      <c r="P296" s="3" t="str">
        <f t="shared" si="52"/>
        <v/>
      </c>
      <c r="Q296" s="23" t="str">
        <f t="shared" si="50"/>
        <v/>
      </c>
      <c r="R296" s="23" t="str">
        <f t="shared" si="51"/>
        <v/>
      </c>
      <c r="S296" s="23" t="str">
        <f t="shared" si="53"/>
        <v/>
      </c>
      <c r="T296" s="3" t="str">
        <f t="shared" si="54"/>
        <v/>
      </c>
    </row>
    <row r="297" spans="1:20" x14ac:dyDescent="0.25">
      <c r="C297" s="6"/>
      <c r="E297" s="3"/>
      <c r="F297" s="3"/>
      <c r="G297" s="3"/>
      <c r="H297" s="3"/>
      <c r="I297" s="3"/>
      <c r="J297" s="6"/>
      <c r="K297" s="6"/>
      <c r="L297" s="3"/>
      <c r="M297" s="3"/>
      <c r="N297" s="3"/>
      <c r="O297" s="3"/>
      <c r="P297" s="3" t="str">
        <f t="shared" si="52"/>
        <v/>
      </c>
      <c r="Q297" s="23" t="str">
        <f t="shared" si="50"/>
        <v/>
      </c>
      <c r="R297" s="23" t="str">
        <f t="shared" si="51"/>
        <v/>
      </c>
      <c r="S297" s="23" t="str">
        <f t="shared" si="53"/>
        <v/>
      </c>
      <c r="T297" s="3" t="str">
        <f t="shared" si="54"/>
        <v/>
      </c>
    </row>
    <row r="298" spans="1:20" x14ac:dyDescent="0.25">
      <c r="C298" s="6"/>
      <c r="E298" s="3"/>
      <c r="F298" s="3"/>
      <c r="G298" s="3"/>
      <c r="H298" s="3"/>
      <c r="I298" s="3"/>
      <c r="J298" s="6"/>
      <c r="K298" s="6"/>
      <c r="L298" s="3"/>
      <c r="M298" s="3"/>
      <c r="N298" s="3"/>
      <c r="O298" s="3"/>
      <c r="P298" s="3" t="str">
        <f t="shared" si="52"/>
        <v/>
      </c>
      <c r="Q298" s="23" t="str">
        <f t="shared" si="50"/>
        <v/>
      </c>
      <c r="R298" s="23" t="str">
        <f t="shared" si="51"/>
        <v/>
      </c>
      <c r="S298" s="23" t="str">
        <f t="shared" si="53"/>
        <v/>
      </c>
      <c r="T298" s="3" t="str">
        <f t="shared" si="54"/>
        <v/>
      </c>
    </row>
    <row r="299" spans="1:20" x14ac:dyDescent="0.25">
      <c r="C299" s="6"/>
      <c r="E299" s="3"/>
      <c r="F299" s="3"/>
      <c r="G299" s="3"/>
      <c r="H299" s="3"/>
      <c r="I299" s="3"/>
      <c r="J299" s="6"/>
      <c r="K299" s="6"/>
      <c r="L299" s="3"/>
      <c r="M299" s="3"/>
      <c r="N299" s="3"/>
      <c r="O299" s="3"/>
      <c r="P299" s="3" t="str">
        <f t="shared" si="52"/>
        <v/>
      </c>
      <c r="Q299" s="23" t="str">
        <f t="shared" si="50"/>
        <v/>
      </c>
      <c r="R299" s="23" t="str">
        <f t="shared" si="51"/>
        <v/>
      </c>
      <c r="S299" s="23" t="str">
        <f t="shared" si="53"/>
        <v/>
      </c>
      <c r="T299" s="3" t="str">
        <f t="shared" si="54"/>
        <v/>
      </c>
    </row>
    <row r="300" spans="1:20" x14ac:dyDescent="0.25">
      <c r="A300" s="8" t="s">
        <v>33</v>
      </c>
      <c r="B300" s="8" t="s">
        <v>33</v>
      </c>
      <c r="C300" s="8" t="s">
        <v>33</v>
      </c>
      <c r="D300" s="8" t="s">
        <v>33</v>
      </c>
      <c r="E300" s="8" t="s">
        <v>33</v>
      </c>
      <c r="F300" s="8" t="s">
        <v>33</v>
      </c>
      <c r="G300" s="8" t="s">
        <v>33</v>
      </c>
      <c r="H300" s="8" t="s">
        <v>33</v>
      </c>
      <c r="I300" s="8" t="s">
        <v>33</v>
      </c>
      <c r="J300" s="8" t="s">
        <v>33</v>
      </c>
      <c r="K300" s="8" t="s">
        <v>33</v>
      </c>
      <c r="L300" s="8" t="s">
        <v>33</v>
      </c>
      <c r="M300" s="8" t="s">
        <v>33</v>
      </c>
      <c r="N300" s="8" t="s">
        <v>33</v>
      </c>
      <c r="O300" s="8" t="s">
        <v>33</v>
      </c>
      <c r="P300" s="8" t="s">
        <v>33</v>
      </c>
      <c r="Q300" s="8" t="s">
        <v>33</v>
      </c>
      <c r="R300" s="8" t="s">
        <v>33</v>
      </c>
      <c r="S300" s="8" t="s">
        <v>33</v>
      </c>
      <c r="T300" s="8" t="s">
        <v>33</v>
      </c>
    </row>
  </sheetData>
  <autoFilter ref="B20:U300"/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ignoredErrors>
    <ignoredError sqref="M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4"/>
  <sheetViews>
    <sheetView workbookViewId="0">
      <selection activeCell="B27" sqref="B27"/>
    </sheetView>
  </sheetViews>
  <sheetFormatPr defaultRowHeight="12.75" x14ac:dyDescent="0.25"/>
  <cols>
    <col min="2" max="2" width="48.3984375" customWidth="1"/>
    <col min="3" max="3" width="6.59765625" customWidth="1"/>
    <col min="4" max="4" width="14.8984375" bestFit="1" customWidth="1"/>
    <col min="5" max="5" width="8" customWidth="1"/>
    <col min="6" max="6" width="12.59765625" bestFit="1" customWidth="1"/>
    <col min="7" max="7" width="7" customWidth="1"/>
    <col min="8" max="8" width="6" customWidth="1"/>
    <col min="9" max="12" width="7" customWidth="1"/>
    <col min="13" max="13" width="5" customWidth="1"/>
    <col min="14" max="14" width="7" customWidth="1"/>
    <col min="15" max="15" width="6" customWidth="1"/>
    <col min="16" max="16" width="8" customWidth="1"/>
    <col min="17" max="18" width="6" customWidth="1"/>
    <col min="19" max="20" width="8" customWidth="1"/>
    <col min="21" max="21" width="5" customWidth="1"/>
    <col min="22" max="22" width="8" customWidth="1"/>
    <col min="23" max="23" width="7.3984375" customWidth="1"/>
    <col min="24" max="24" width="11.8984375" customWidth="1"/>
    <col min="25" max="25" width="11.8984375" bestFit="1" customWidth="1"/>
  </cols>
  <sheetData>
    <row r="2" spans="2:6" x14ac:dyDescent="0.25">
      <c r="B2" s="44" t="s">
        <v>85</v>
      </c>
    </row>
    <row r="3" spans="2:6" x14ac:dyDescent="0.25">
      <c r="B3" s="44" t="s">
        <v>35</v>
      </c>
      <c r="C3" s="44" t="s">
        <v>3</v>
      </c>
      <c r="D3" s="44" t="s">
        <v>4</v>
      </c>
      <c r="E3" t="s">
        <v>86</v>
      </c>
    </row>
    <row r="4" spans="2:6" x14ac:dyDescent="0.25">
      <c r="B4" t="s">
        <v>83</v>
      </c>
      <c r="C4" t="s">
        <v>80</v>
      </c>
      <c r="D4">
        <v>5000</v>
      </c>
      <c r="E4" s="45">
        <v>4</v>
      </c>
      <c r="F4" s="47">
        <f>D4*E4</f>
        <v>20000</v>
      </c>
    </row>
    <row r="5" spans="2:6" x14ac:dyDescent="0.25">
      <c r="B5" t="s">
        <v>51</v>
      </c>
      <c r="C5" t="s">
        <v>52</v>
      </c>
      <c r="D5">
        <v>720</v>
      </c>
      <c r="E5" s="45">
        <v>19.740000000000002</v>
      </c>
      <c r="F5" s="47">
        <f t="shared" ref="F5:F23" si="0">D5*E5</f>
        <v>14212.800000000001</v>
      </c>
    </row>
    <row r="6" spans="2:6" x14ac:dyDescent="0.25">
      <c r="B6" t="s">
        <v>67</v>
      </c>
      <c r="C6" t="s">
        <v>41</v>
      </c>
      <c r="D6">
        <v>40</v>
      </c>
      <c r="E6" s="45">
        <v>542.58000000000004</v>
      </c>
      <c r="F6" s="47">
        <f t="shared" si="0"/>
        <v>21703.200000000001</v>
      </c>
    </row>
    <row r="7" spans="2:6" x14ac:dyDescent="0.25">
      <c r="B7" t="s">
        <v>77</v>
      </c>
      <c r="C7" t="s">
        <v>80</v>
      </c>
      <c r="D7">
        <v>170</v>
      </c>
      <c r="E7" s="45">
        <v>21.6</v>
      </c>
      <c r="F7" s="47">
        <f t="shared" si="0"/>
        <v>3672.0000000000005</v>
      </c>
    </row>
    <row r="8" spans="2:6" x14ac:dyDescent="0.25">
      <c r="B8" t="s">
        <v>69</v>
      </c>
      <c r="C8" t="s">
        <v>44</v>
      </c>
      <c r="D8">
        <v>2200</v>
      </c>
      <c r="E8" s="45">
        <v>21.024799999999999</v>
      </c>
      <c r="F8" s="47">
        <f t="shared" si="0"/>
        <v>46254.559999999998</v>
      </c>
    </row>
    <row r="9" spans="2:6" x14ac:dyDescent="0.25">
      <c r="B9" t="s">
        <v>47</v>
      </c>
      <c r="C9" t="s">
        <v>48</v>
      </c>
      <c r="D9">
        <v>30</v>
      </c>
      <c r="E9" s="45">
        <v>100.623</v>
      </c>
      <c r="F9" s="47">
        <f t="shared" si="0"/>
        <v>3018.69</v>
      </c>
    </row>
    <row r="10" spans="2:6" x14ac:dyDescent="0.25">
      <c r="B10" t="s">
        <v>57</v>
      </c>
      <c r="C10" t="s">
        <v>44</v>
      </c>
      <c r="D10">
        <v>1800</v>
      </c>
      <c r="E10" s="45">
        <v>88.789999999999992</v>
      </c>
      <c r="F10" s="47">
        <f t="shared" si="0"/>
        <v>159822</v>
      </c>
    </row>
    <row r="11" spans="2:6" x14ac:dyDescent="0.25">
      <c r="B11" t="s">
        <v>53</v>
      </c>
      <c r="C11" t="s">
        <v>41</v>
      </c>
      <c r="D11">
        <v>65</v>
      </c>
      <c r="E11" s="45">
        <v>567.24</v>
      </c>
      <c r="F11" s="47">
        <f t="shared" si="0"/>
        <v>36870.6</v>
      </c>
    </row>
    <row r="12" spans="2:6" x14ac:dyDescent="0.25">
      <c r="B12" t="s">
        <v>55</v>
      </c>
      <c r="C12" t="s">
        <v>44</v>
      </c>
      <c r="D12">
        <v>4500</v>
      </c>
      <c r="E12" s="45">
        <v>85.529600000000002</v>
      </c>
      <c r="F12" s="47">
        <f t="shared" si="0"/>
        <v>384883.20000000001</v>
      </c>
    </row>
    <row r="13" spans="2:6" x14ac:dyDescent="0.25">
      <c r="B13" t="s">
        <v>61</v>
      </c>
      <c r="C13" t="s">
        <v>44</v>
      </c>
      <c r="D13">
        <v>710</v>
      </c>
      <c r="E13" s="45">
        <v>40.853000000000002</v>
      </c>
      <c r="F13" s="47">
        <f t="shared" si="0"/>
        <v>29005.63</v>
      </c>
    </row>
    <row r="14" spans="2:6" x14ac:dyDescent="0.25">
      <c r="B14" t="s">
        <v>60</v>
      </c>
      <c r="C14" t="s">
        <v>41</v>
      </c>
      <c r="D14">
        <v>10</v>
      </c>
      <c r="E14" s="45">
        <v>567.24</v>
      </c>
      <c r="F14" s="47">
        <f t="shared" si="0"/>
        <v>5672.4</v>
      </c>
    </row>
    <row r="15" spans="2:6" x14ac:dyDescent="0.25">
      <c r="B15" t="s">
        <v>72</v>
      </c>
      <c r="C15" t="s">
        <v>41</v>
      </c>
      <c r="D15">
        <v>600</v>
      </c>
      <c r="E15" s="45">
        <v>85.05</v>
      </c>
      <c r="F15" s="47">
        <f t="shared" si="0"/>
        <v>51030</v>
      </c>
    </row>
    <row r="16" spans="2:6" x14ac:dyDescent="0.25">
      <c r="B16" t="s">
        <v>50</v>
      </c>
      <c r="C16" t="s">
        <v>48</v>
      </c>
      <c r="D16">
        <v>70</v>
      </c>
      <c r="E16" s="45">
        <v>349.96000000000004</v>
      </c>
      <c r="F16" s="47">
        <f t="shared" si="0"/>
        <v>24497.200000000004</v>
      </c>
    </row>
    <row r="17" spans="2:6" x14ac:dyDescent="0.25">
      <c r="B17" t="s">
        <v>78</v>
      </c>
      <c r="C17" t="s">
        <v>76</v>
      </c>
      <c r="D17">
        <v>50</v>
      </c>
      <c r="E17" s="45">
        <v>113.4</v>
      </c>
      <c r="F17" s="47">
        <f t="shared" si="0"/>
        <v>5670</v>
      </c>
    </row>
    <row r="18" spans="2:6" x14ac:dyDescent="0.25">
      <c r="B18" t="s">
        <v>62</v>
      </c>
      <c r="C18" t="s">
        <v>41</v>
      </c>
      <c r="D18">
        <v>100</v>
      </c>
      <c r="E18" s="45">
        <v>527.78</v>
      </c>
      <c r="F18" s="47">
        <f t="shared" si="0"/>
        <v>52778</v>
      </c>
    </row>
    <row r="19" spans="2:6" x14ac:dyDescent="0.25">
      <c r="B19" t="s">
        <v>79</v>
      </c>
      <c r="C19" t="s">
        <v>46</v>
      </c>
      <c r="D19">
        <v>3</v>
      </c>
      <c r="E19" s="45">
        <v>972</v>
      </c>
      <c r="F19" s="47">
        <f t="shared" si="0"/>
        <v>2916</v>
      </c>
    </row>
    <row r="20" spans="2:6" x14ac:dyDescent="0.25">
      <c r="B20" t="s">
        <v>64</v>
      </c>
      <c r="C20" t="s">
        <v>41</v>
      </c>
      <c r="D20">
        <v>200</v>
      </c>
      <c r="E20" s="45">
        <v>766.43000000000006</v>
      </c>
      <c r="F20" s="47">
        <f t="shared" si="0"/>
        <v>153286</v>
      </c>
    </row>
    <row r="21" spans="2:6" x14ac:dyDescent="0.25">
      <c r="B21" t="s">
        <v>65</v>
      </c>
      <c r="C21" t="s">
        <v>41</v>
      </c>
      <c r="D21">
        <v>160</v>
      </c>
      <c r="E21" s="45">
        <v>1269.6199999999999</v>
      </c>
      <c r="F21" s="47">
        <f t="shared" si="0"/>
        <v>203139.19999999998</v>
      </c>
    </row>
    <row r="22" spans="2:6" x14ac:dyDescent="0.25">
      <c r="B22" t="s">
        <v>45</v>
      </c>
      <c r="C22" t="s">
        <v>46</v>
      </c>
      <c r="D22">
        <v>200</v>
      </c>
      <c r="E22" s="45">
        <v>6.1581999999999999</v>
      </c>
      <c r="F22" s="47">
        <f t="shared" si="0"/>
        <v>1231.6399999999999</v>
      </c>
    </row>
    <row r="23" spans="2:6" x14ac:dyDescent="0.25">
      <c r="B23" t="s">
        <v>42</v>
      </c>
      <c r="C23" t="s">
        <v>43</v>
      </c>
      <c r="D23">
        <v>5800</v>
      </c>
      <c r="E23" s="45">
        <v>14.650700000000001</v>
      </c>
      <c r="F23" s="47">
        <f t="shared" si="0"/>
        <v>84974.06</v>
      </c>
    </row>
    <row r="24" spans="2:6" x14ac:dyDescent="0.25">
      <c r="B24" t="s">
        <v>84</v>
      </c>
      <c r="C24" t="s">
        <v>84</v>
      </c>
      <c r="D24" t="s">
        <v>84</v>
      </c>
      <c r="E24" s="45"/>
      <c r="F24" s="46">
        <f>SUM(F4:F23)</f>
        <v>1304637.18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Смета</vt:lpstr>
      <vt:lpstr>Материалы</vt:lpstr>
      <vt:lpstr>АБВ</vt:lpstr>
      <vt:lpstr>Смета!Заголовки_для_печати</vt:lpstr>
      <vt:lpstr>Смета!Область_печати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dcterms:created xsi:type="dcterms:W3CDTF">1996-10-08T23:32:33Z</dcterms:created>
  <dcterms:modified xsi:type="dcterms:W3CDTF">2014-11-04T13:27:33Z</dcterms:modified>
</cp:coreProperties>
</file>