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432" firstSheet="2" activeTab="2"/>
  </bookViews>
  <sheets>
    <sheet name="Ф.п." sheetId="1" state="hidden" r:id="rId1"/>
    <sheet name="Стены и Колонны" sheetId="2" state="hidden" r:id="rId2"/>
    <sheet name="ФП" sheetId="3" r:id="rId3"/>
  </sheets>
  <definedNames>
    <definedName name="_xlnm.Print_Area" localSheetId="1">'Стены и Колонны'!$A$1:$H$58</definedName>
    <definedName name="_xlnm.Print_Area" localSheetId="0">Ф.п.!$A$1:$H$50</definedName>
    <definedName name="_xlnm.Print_Area" localSheetId="2">ФП!$A$1:$I$21</definedName>
  </definedNames>
  <calcPr calcId="145621"/>
</workbook>
</file>

<file path=xl/calcChain.xml><?xml version="1.0" encoding="utf-8"?>
<calcChain xmlns="http://schemas.openxmlformats.org/spreadsheetml/2006/main">
  <c r="H14" i="3" l="1"/>
  <c r="H15" i="3"/>
  <c r="H16" i="3"/>
  <c r="H17" i="3"/>
  <c r="H18" i="3"/>
  <c r="H19" i="3"/>
  <c r="H20" i="3"/>
  <c r="G14" i="3"/>
  <c r="I14" i="3" s="1"/>
  <c r="G15" i="3"/>
  <c r="I15" i="3" s="1"/>
  <c r="G16" i="3"/>
  <c r="G17" i="3"/>
  <c r="G18" i="3"/>
  <c r="I18" i="3" s="1"/>
  <c r="G19" i="3"/>
  <c r="G20" i="3"/>
  <c r="I20" i="3" s="1"/>
  <c r="I6" i="3"/>
  <c r="G8" i="3"/>
  <c r="G9" i="3"/>
  <c r="G10" i="3"/>
  <c r="G11" i="3"/>
  <c r="G12" i="3"/>
  <c r="G13" i="3"/>
  <c r="H8" i="3"/>
  <c r="I8" i="3" s="1"/>
  <c r="H9" i="3"/>
  <c r="I9" i="3" s="1"/>
  <c r="H10" i="3"/>
  <c r="I10" i="3" s="1"/>
  <c r="H11" i="3"/>
  <c r="I11" i="3" s="1"/>
  <c r="H12" i="3"/>
  <c r="I12" i="3" s="1"/>
  <c r="H13" i="3"/>
  <c r="H7" i="3"/>
  <c r="G7" i="3"/>
  <c r="H6" i="3"/>
  <c r="G6" i="3"/>
  <c r="I19" i="3" l="1"/>
  <c r="I17" i="3"/>
  <c r="I7" i="3"/>
  <c r="I16" i="3"/>
  <c r="I13" i="3"/>
  <c r="I21" i="3"/>
  <c r="C50" i="1" l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C58" i="2"/>
  <c r="F50" i="2"/>
  <c r="F55" i="2" s="1"/>
  <c r="F57" i="2" s="1"/>
  <c r="F49" i="2"/>
  <c r="H49" i="2" s="1"/>
  <c r="F46" i="2"/>
  <c r="H46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E38" i="1"/>
  <c r="H38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10" i="1"/>
  <c r="H10" i="1" s="1"/>
  <c r="F9" i="1"/>
  <c r="H9" i="1" s="1"/>
  <c r="H44" i="2" l="1"/>
  <c r="H20" i="2"/>
  <c r="H36" i="1"/>
  <c r="E41" i="1"/>
  <c r="E42" i="1" s="1"/>
  <c r="H20" i="1"/>
  <c r="H37" i="1" s="1"/>
  <c r="H47" i="2"/>
  <c r="H48" i="2" s="1"/>
  <c r="H50" i="2"/>
  <c r="H41" i="1" l="1"/>
  <c r="H45" i="2"/>
  <c r="E47" i="1"/>
  <c r="E49" i="1" s="1"/>
  <c r="H42" i="1"/>
  <c r="H51" i="2"/>
  <c r="H39" i="1"/>
  <c r="H40" i="1" s="1"/>
  <c r="H43" i="1" l="1"/>
  <c r="H44" i="1" s="1"/>
  <c r="H46" i="1" s="1"/>
  <c r="H54" i="2"/>
  <c r="H53" i="2"/>
  <c r="H52" i="2"/>
  <c r="H45" i="1" l="1"/>
  <c r="H47" i="1" s="1"/>
  <c r="H55" i="2"/>
  <c r="H48" i="1" l="1"/>
  <c r="H49" i="1" s="1"/>
  <c r="G49" i="1" s="1"/>
  <c r="G47" i="1"/>
  <c r="H56" i="2"/>
  <c r="H57" i="2" s="1"/>
  <c r="G57" i="2" s="1"/>
  <c r="G55" i="2"/>
</calcChain>
</file>

<file path=xl/sharedStrings.xml><?xml version="1.0" encoding="utf-8"?>
<sst xmlns="http://schemas.openxmlformats.org/spreadsheetml/2006/main" count="235" uniqueCount="107">
  <si>
    <t>Приложение №____</t>
  </si>
  <si>
    <t>к Договору № ____________ от _____________</t>
  </si>
  <si>
    <t>Протокол согласования договорной цены</t>
  </si>
  <si>
    <t>№п.п.</t>
  </si>
  <si>
    <t>Наименование работ/
материалов.</t>
  </si>
  <si>
    <t>Ед. изм.</t>
  </si>
  <si>
    <t>Объем</t>
  </si>
  <si>
    <t>Норма расхода на 1м3</t>
  </si>
  <si>
    <t>Потребность материала</t>
  </si>
  <si>
    <t xml:space="preserve">Цена за ед. без НДС 18 % </t>
  </si>
  <si>
    <t xml:space="preserve">Сумма без НДС 18% </t>
  </si>
  <si>
    <t>1.</t>
  </si>
  <si>
    <t>Основные материалы</t>
  </si>
  <si>
    <t>м3</t>
  </si>
  <si>
    <t>Бетон В25 W8</t>
  </si>
  <si>
    <t>Арматура д.32 А500С</t>
  </si>
  <si>
    <t>кг</t>
  </si>
  <si>
    <t>Арматура д.20 А500С</t>
  </si>
  <si>
    <t>Арматура д.16 А500С</t>
  </si>
  <si>
    <t>Арматура д.12 А500С</t>
  </si>
  <si>
    <t>Арматура д.10 А500С</t>
  </si>
  <si>
    <t>Итого стоимость материалов</t>
  </si>
  <si>
    <t>2.</t>
  </si>
  <si>
    <t>Вспомогательные материалы</t>
  </si>
  <si>
    <t>Доска необрезная т.40 мм</t>
  </si>
  <si>
    <t>Фанера т.18 мм ламинированная</t>
  </si>
  <si>
    <t>Гвозди 4*100</t>
  </si>
  <si>
    <t>Дюбель-гвоздь оц. с шайбой 4.5х60</t>
  </si>
  <si>
    <t>Патрон монтажный Д-4</t>
  </si>
  <si>
    <t>шт.</t>
  </si>
  <si>
    <t>Опора стульчик 10-25мм</t>
  </si>
  <si>
    <t>Эмульсол</t>
  </si>
  <si>
    <t>кг.</t>
  </si>
  <si>
    <t>Электроды (табл. ГЭСН 06-01-001-16)</t>
  </si>
  <si>
    <t>Кислород</t>
  </si>
  <si>
    <t>бал</t>
  </si>
  <si>
    <t>Пропан</t>
  </si>
  <si>
    <t>Проволока вязальная</t>
  </si>
  <si>
    <t>Диски отр.по металлу 230*2,5*22</t>
  </si>
  <si>
    <t>Сетка тканая 5*5*0,7</t>
  </si>
  <si>
    <t>м2</t>
  </si>
  <si>
    <t>Пленка п/э</t>
  </si>
  <si>
    <t xml:space="preserve">Вспомогательные материалы </t>
  </si>
  <si>
    <t xml:space="preserve">Всего материалы </t>
  </si>
  <si>
    <t>Работы по устройству фундаментной плиты</t>
  </si>
  <si>
    <t>Налоги на з/п</t>
  </si>
  <si>
    <t>ИТОГО ФОТ:</t>
  </si>
  <si>
    <t>Механизмы</t>
  </si>
  <si>
    <t>Опалубка (аренда)</t>
  </si>
  <si>
    <t xml:space="preserve">Итого прямые расходы </t>
  </si>
  <si>
    <t xml:space="preserve">Косвенные </t>
  </si>
  <si>
    <t xml:space="preserve">Накладные </t>
  </si>
  <si>
    <t>Прибыль</t>
  </si>
  <si>
    <t xml:space="preserve">Всего без учёта НДС 18 % </t>
  </si>
  <si>
    <t xml:space="preserve">НДС 18 % </t>
  </si>
  <si>
    <t xml:space="preserve">Всего с  учётом НДС 18 % </t>
  </si>
  <si>
    <t>армирование, кг/м3</t>
  </si>
  <si>
    <t>Приложение №___</t>
  </si>
  <si>
    <t>Ед.изм.</t>
  </si>
  <si>
    <t>Бетон В25</t>
  </si>
  <si>
    <t>Арматура д.28 А500С</t>
  </si>
  <si>
    <t>Арматура д.25 А500С</t>
  </si>
  <si>
    <t>Арматура д.10 А240С</t>
  </si>
  <si>
    <t>Арматура д.8 А240С</t>
  </si>
  <si>
    <t>Арматура д.6 А240С</t>
  </si>
  <si>
    <t>Доска обрезная</t>
  </si>
  <si>
    <t>Брус 100х100</t>
  </si>
  <si>
    <t>Гвозди</t>
  </si>
  <si>
    <t>Опора стульчик</t>
  </si>
  <si>
    <t>Электроды УОНИ 13/55 д.4</t>
  </si>
  <si>
    <t>Пропан-бутан</t>
  </si>
  <si>
    <t>Трубка ПНД д.25</t>
  </si>
  <si>
    <t>м.п.</t>
  </si>
  <si>
    <t>Фиксатор Звёздочка д.16мм</t>
  </si>
  <si>
    <t>Фиксатор Конус</t>
  </si>
  <si>
    <t>Провод А16</t>
  </si>
  <si>
    <t>Электрод из арм. д.6,5 А240С</t>
  </si>
  <si>
    <t>Этафом</t>
  </si>
  <si>
    <t>Тент ПВХ</t>
  </si>
  <si>
    <t>Заработанная плата рабочих</t>
  </si>
  <si>
    <t>Расчет стоимости работ и материалов на устройство монолитной фундаментной плиты на объекте: Жилая застройка по адресу: г.Москва, район Раменки, ул.Мосфильмовская, участок 2,  корпус 5</t>
  </si>
  <si>
    <t>Расчет стоимости работ и материалов на устройство вертикальных монолитных конструкций (стен и колонн) на объекте: Жилая застройка по адресу: г.Москва, Раменки, ул.Мосфильмовская,корп.</t>
  </si>
  <si>
    <t>стоимость работ за единицу</t>
  </si>
  <si>
    <t>стоимость работы всего</t>
  </si>
  <si>
    <t>всего материал и работа</t>
  </si>
  <si>
    <t>цена всего по материалу</t>
  </si>
  <si>
    <t>шт</t>
  </si>
  <si>
    <t>Цена базовой комплектации</t>
  </si>
  <si>
    <t>Итого:</t>
  </si>
  <si>
    <t>цена единицы материала и работ</t>
  </si>
  <si>
    <t>Устройство двойной обрешетки (вентилируемая кровля)</t>
  </si>
  <si>
    <t>Устройство пароизаляции кровли современного мембранного типа.</t>
  </si>
  <si>
    <t>Металлочерепица с полимерным покрытием фирма «Грандлайн».</t>
  </si>
  <si>
    <t>Фундамент, монолитная жб плиита т. 300мм (грунт в отвал)</t>
  </si>
  <si>
    <t>Устройство усиленной стропильной системы из бруса 50*200</t>
  </si>
  <si>
    <t>Армопояса после первого и второго этажей и перед укладкой мауэрлата, оконные и дверные перемычки..</t>
  </si>
  <si>
    <t xml:space="preserve">Устройство ступеней крыльца </t>
  </si>
  <si>
    <t>Внутренние перегородки из газобетона т.100мм</t>
  </si>
  <si>
    <t>Перекрытие жб 2 этажа</t>
  </si>
  <si>
    <t>Устройство входной группы</t>
  </si>
  <si>
    <t>Удорожание на толщину блока 400мм</t>
  </si>
  <si>
    <t>Устройство окон белых т.71мм</t>
  </si>
  <si>
    <t>Трубы вент. из полнотелого кирпича М-150 с установкой флюгарка</t>
  </si>
  <si>
    <t>Устройство дек. Штукатурки фасада по утеплителю 50мм</t>
  </si>
  <si>
    <t>Несущие стены из газобетона т.375мм Бонолит D-500</t>
  </si>
  <si>
    <t>мп</t>
  </si>
  <si>
    <t>Пример сметы на дом из пеноблоков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</si>
</sst>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&quot;$&quot;#,##0.00_);\(&quot;$&quot;#,##0.00\)"/>
    <numFmt numFmtId="167" formatCode="#,##0.0000"/>
    <numFmt numFmtId="168" formatCode="#,##0.00_ ;\-#,##0.00\ 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48"/>
      <color indexed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9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8" fillId="3" borderId="3" xfId="3" applyNumberFormat="1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3" borderId="3" xfId="4" applyNumberFormat="1" applyFont="1" applyFill="1" applyBorder="1" applyAlignment="1">
      <alignment horizontal="center" vertical="center" wrapText="1"/>
    </xf>
    <xf numFmtId="0" fontId="8" fillId="3" borderId="3" xfId="3" applyNumberFormat="1" applyFont="1" applyFill="1" applyBorder="1" applyAlignment="1">
      <alignment horizontal="right" wrapText="1"/>
    </xf>
    <xf numFmtId="0" fontId="9" fillId="3" borderId="3" xfId="3" applyNumberFormat="1" applyFont="1" applyFill="1" applyBorder="1" applyAlignment="1">
      <alignment horizontal="center" vertical="distributed" wrapText="1"/>
    </xf>
    <xf numFmtId="0" fontId="8" fillId="0" borderId="3" xfId="3" applyNumberFormat="1" applyFont="1" applyFill="1" applyBorder="1" applyAlignment="1">
      <alignment horizont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horizontal="center" wrapText="1"/>
    </xf>
    <xf numFmtId="0" fontId="3" fillId="3" borderId="3" xfId="3" applyNumberFormat="1" applyFont="1" applyFill="1" applyBorder="1" applyAlignment="1">
      <alignment horizontal="right" wrapText="1"/>
    </xf>
    <xf numFmtId="0" fontId="3" fillId="0" borderId="3" xfId="3" applyNumberFormat="1" applyFont="1" applyFill="1" applyBorder="1" applyAlignment="1">
      <alignment vertical="distributed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/>
    </xf>
    <xf numFmtId="2" fontId="3" fillId="0" borderId="3" xfId="5" applyNumberFormat="1" applyFont="1" applyFill="1" applyBorder="1" applyAlignment="1">
      <alignment horizontal="center"/>
    </xf>
    <xf numFmtId="164" fontId="3" fillId="0" borderId="3" xfId="1" applyFont="1" applyFill="1" applyBorder="1" applyAlignment="1">
      <alignment vertical="center" wrapText="1"/>
    </xf>
    <xf numFmtId="164" fontId="0" fillId="0" borderId="0" xfId="0" applyNumberFormat="1"/>
    <xf numFmtId="4" fontId="3" fillId="0" borderId="3" xfId="5" applyNumberFormat="1" applyFont="1" applyFill="1" applyBorder="1" applyAlignment="1">
      <alignment horizontal="center"/>
    </xf>
    <xf numFmtId="0" fontId="3" fillId="3" borderId="3" xfId="3" applyNumberFormat="1" applyFont="1" applyFill="1" applyBorder="1" applyAlignment="1">
      <alignment wrapText="1"/>
    </xf>
    <xf numFmtId="0" fontId="9" fillId="0" borderId="3" xfId="3" applyNumberFormat="1" applyFont="1" applyFill="1" applyBorder="1" applyAlignment="1">
      <alignment horizontal="center" vertical="distributed" wrapText="1"/>
    </xf>
    <xf numFmtId="0" fontId="3" fillId="0" borderId="3" xfId="3" applyNumberFormat="1" applyFont="1" applyFill="1" applyBorder="1" applyAlignment="1">
      <alignment horizont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164" fontId="8" fillId="0" borderId="3" xfId="1" applyFont="1" applyFill="1" applyBorder="1" applyAlignment="1">
      <alignment vertical="center" wrapText="1"/>
    </xf>
    <xf numFmtId="164" fontId="8" fillId="0" borderId="3" xfId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vertical="center" wrapText="1"/>
    </xf>
    <xf numFmtId="0" fontId="11" fillId="3" borderId="3" xfId="3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left" vertical="center" wrapText="1" indent="3"/>
    </xf>
    <xf numFmtId="164" fontId="12" fillId="0" borderId="0" xfId="0" applyNumberFormat="1" applyFont="1"/>
    <xf numFmtId="0" fontId="3" fillId="0" borderId="3" xfId="4" applyNumberFormat="1" applyFont="1" applyFill="1" applyBorder="1" applyAlignment="1">
      <alignment horizontal="left" vertical="center" wrapText="1" indent="3"/>
    </xf>
    <xf numFmtId="0" fontId="2" fillId="0" borderId="0" xfId="0" applyFont="1"/>
    <xf numFmtId="4" fontId="3" fillId="0" borderId="3" xfId="3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wrapText="1"/>
    </xf>
    <xf numFmtId="0" fontId="9" fillId="3" borderId="3" xfId="4" applyNumberFormat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center" wrapText="1"/>
    </xf>
    <xf numFmtId="0" fontId="3" fillId="3" borderId="3" xfId="3" applyNumberFormat="1" applyFont="1" applyFill="1" applyBorder="1" applyAlignment="1">
      <alignment vertical="distributed" wrapText="1"/>
    </xf>
    <xf numFmtId="10" fontId="3" fillId="0" borderId="3" xfId="2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13" fillId="3" borderId="3" xfId="4" applyNumberFormat="1" applyFont="1" applyFill="1" applyBorder="1" applyAlignment="1">
      <alignment horizontal="center" vertical="top" wrapText="1"/>
    </xf>
    <xf numFmtId="0" fontId="3" fillId="3" borderId="3" xfId="4" applyNumberFormat="1" applyFont="1" applyFill="1" applyBorder="1" applyAlignment="1">
      <alignment horizontal="left" vertical="center" wrapText="1"/>
    </xf>
    <xf numFmtId="10" fontId="3" fillId="0" borderId="3" xfId="4" applyNumberFormat="1" applyFont="1" applyFill="1" applyBorder="1" applyAlignment="1">
      <alignment horizontal="center" vertical="center"/>
    </xf>
    <xf numFmtId="0" fontId="8" fillId="3" borderId="3" xfId="4" applyNumberFormat="1" applyFont="1" applyFill="1" applyBorder="1" applyAlignment="1">
      <alignment horizontal="left" vertical="center" wrapText="1" indent="2"/>
    </xf>
    <xf numFmtId="0" fontId="8" fillId="3" borderId="3" xfId="3" applyNumberFormat="1" applyFont="1" applyFill="1" applyBorder="1" applyAlignment="1">
      <alignment horizontal="center" wrapText="1"/>
    </xf>
    <xf numFmtId="0" fontId="3" fillId="3" borderId="3" xfId="4" applyNumberFormat="1" applyFont="1" applyFill="1" applyBorder="1" applyAlignment="1">
      <alignment horizontal="left" vertical="center" wrapText="1" indent="2"/>
    </xf>
    <xf numFmtId="0" fontId="3" fillId="3" borderId="3" xfId="4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wrapText="1"/>
    </xf>
    <xf numFmtId="0" fontId="8" fillId="3" borderId="0" xfId="4" applyNumberFormat="1" applyFont="1" applyFill="1" applyBorder="1" applyAlignment="1">
      <alignment horizontal="right" vertical="center" wrapText="1" indent="2"/>
    </xf>
    <xf numFmtId="165" fontId="8" fillId="3" borderId="0" xfId="3" applyNumberFormat="1" applyFont="1" applyFill="1" applyBorder="1" applyAlignment="1">
      <alignment horizontal="center" wrapText="1"/>
    </xf>
    <xf numFmtId="0" fontId="8" fillId="3" borderId="4" xfId="4" applyNumberFormat="1" applyFont="1" applyFill="1" applyBorder="1" applyAlignment="1">
      <alignment horizontal="center" vertical="center" wrapText="1"/>
    </xf>
    <xf numFmtId="0" fontId="8" fillId="3" borderId="4" xfId="6" applyNumberFormat="1" applyFont="1" applyFill="1" applyBorder="1" applyAlignment="1">
      <alignment horizontal="center" vertical="center" wrapText="1"/>
    </xf>
    <xf numFmtId="0" fontId="8" fillId="3" borderId="4" xfId="3" applyNumberFormat="1" applyFont="1" applyFill="1" applyBorder="1" applyAlignment="1">
      <alignment horizontal="center" wrapText="1"/>
    </xf>
    <xf numFmtId="164" fontId="8" fillId="0" borderId="4" xfId="1" applyFont="1" applyFill="1" applyBorder="1" applyAlignment="1">
      <alignment horizontal="center" wrapText="1"/>
    </xf>
    <xf numFmtId="164" fontId="8" fillId="0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3" xfId="3" applyNumberFormat="1" applyFont="1" applyFill="1" applyBorder="1" applyAlignment="1">
      <alignment horizontal="right" wrapText="1"/>
    </xf>
    <xf numFmtId="2" fontId="8" fillId="0" borderId="3" xfId="3" applyNumberFormat="1" applyFont="1" applyFill="1" applyBorder="1" applyAlignment="1">
      <alignment horizontal="center" wrapText="1"/>
    </xf>
    <xf numFmtId="164" fontId="3" fillId="0" borderId="3" xfId="1" applyFont="1" applyFill="1" applyBorder="1" applyAlignment="1">
      <alignment horizontal="center" wrapText="1"/>
    </xf>
    <xf numFmtId="0" fontId="3" fillId="0" borderId="3" xfId="3" applyNumberFormat="1" applyFont="1" applyFill="1" applyBorder="1" applyAlignment="1">
      <alignment horizontal="right" wrapText="1"/>
    </xf>
    <xf numFmtId="0" fontId="3" fillId="0" borderId="3" xfId="5" applyFont="1" applyFill="1" applyBorder="1"/>
    <xf numFmtId="0" fontId="3" fillId="0" borderId="3" xfId="3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0" fontId="3" fillId="0" borderId="3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0" borderId="3" xfId="4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wrapText="1"/>
    </xf>
    <xf numFmtId="0" fontId="3" fillId="0" borderId="0" xfId="0" applyFont="1" applyFill="1"/>
    <xf numFmtId="164" fontId="0" fillId="0" borderId="0" xfId="0" applyNumberFormat="1" applyFill="1"/>
    <xf numFmtId="0" fontId="13" fillId="0" borderId="3" xfId="4" applyNumberFormat="1" applyFont="1" applyFill="1" applyBorder="1" applyAlignment="1">
      <alignment horizontal="center" vertical="top" wrapText="1"/>
    </xf>
    <xf numFmtId="164" fontId="2" fillId="0" borderId="0" xfId="1" applyFill="1"/>
    <xf numFmtId="0" fontId="8" fillId="0" borderId="3" xfId="0" applyNumberFormat="1" applyFont="1" applyFill="1" applyBorder="1" applyAlignment="1">
      <alignment horizontal="center" wrapText="1"/>
    </xf>
    <xf numFmtId="164" fontId="8" fillId="0" borderId="3" xfId="1" applyFont="1" applyFill="1" applyBorder="1" applyAlignment="1">
      <alignment horizontal="center" wrapText="1"/>
    </xf>
    <xf numFmtId="10" fontId="3" fillId="3" borderId="3" xfId="4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wrapText="1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3" xfId="6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wrapText="1"/>
    </xf>
    <xf numFmtId="165" fontId="3" fillId="4" borderId="3" xfId="5" applyNumberFormat="1" applyFont="1" applyFill="1" applyBorder="1" applyAlignment="1">
      <alignment horizontal="center"/>
    </xf>
    <xf numFmtId="164" fontId="3" fillId="4" borderId="3" xfId="1" applyFont="1" applyFill="1" applyBorder="1" applyAlignment="1">
      <alignment vertical="center" wrapText="1"/>
    </xf>
    <xf numFmtId="0" fontId="8" fillId="4" borderId="3" xfId="3" applyNumberFormat="1" applyFont="1" applyFill="1" applyBorder="1" applyAlignment="1">
      <alignment horizontal="center" wrapText="1"/>
    </xf>
    <xf numFmtId="2" fontId="8" fillId="4" borderId="3" xfId="3" applyNumberFormat="1" applyFont="1" applyFill="1" applyBorder="1" applyAlignment="1">
      <alignment horizontal="center" wrapText="1"/>
    </xf>
    <xf numFmtId="165" fontId="3" fillId="4" borderId="3" xfId="5" applyNumberFormat="1" applyFont="1" applyFill="1" applyBorder="1"/>
    <xf numFmtId="164" fontId="3" fillId="4" borderId="3" xfId="1" applyFont="1" applyFill="1" applyBorder="1" applyAlignment="1">
      <alignment horizontal="center" vertical="center" wrapText="1"/>
    </xf>
    <xf numFmtId="0" fontId="8" fillId="5" borderId="3" xfId="4" applyNumberFormat="1" applyFont="1" applyFill="1" applyBorder="1" applyAlignment="1">
      <alignment horizontal="center" vertical="center" wrapText="1"/>
    </xf>
    <xf numFmtId="0" fontId="3" fillId="5" borderId="3" xfId="3" applyNumberFormat="1" applyFont="1" applyFill="1" applyBorder="1" applyAlignment="1">
      <alignment horizontal="center" vertical="center" wrapText="1"/>
    </xf>
    <xf numFmtId="164" fontId="3" fillId="5" borderId="3" xfId="1" applyFont="1" applyFill="1" applyBorder="1" applyAlignment="1">
      <alignment vertical="center" wrapText="1"/>
    </xf>
    <xf numFmtId="0" fontId="3" fillId="5" borderId="0" xfId="0" applyFont="1" applyFill="1"/>
    <xf numFmtId="0" fontId="3" fillId="5" borderId="0" xfId="0" applyNumberFormat="1" applyFont="1" applyFill="1" applyAlignment="1">
      <alignment horizontal="center"/>
    </xf>
    <xf numFmtId="2" fontId="8" fillId="5" borderId="3" xfId="3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/>
    <xf numFmtId="168" fontId="3" fillId="5" borderId="3" xfId="1" applyNumberFormat="1" applyFont="1" applyFill="1" applyBorder="1" applyAlignment="1">
      <alignment vertical="center" wrapText="1"/>
    </xf>
    <xf numFmtId="0" fontId="8" fillId="5" borderId="11" xfId="3" applyNumberFormat="1" applyFont="1" applyFill="1" applyBorder="1" applyAlignment="1">
      <alignment horizontal="center" vertical="center" wrapText="1"/>
    </xf>
    <xf numFmtId="0" fontId="8" fillId="5" borderId="11" xfId="4" applyNumberFormat="1" applyFont="1" applyFill="1" applyBorder="1" applyAlignment="1">
      <alignment horizontal="center" vertical="center" wrapText="1"/>
    </xf>
    <xf numFmtId="168" fontId="3" fillId="5" borderId="9" xfId="1" applyNumberFormat="1" applyFont="1" applyFill="1" applyBorder="1" applyAlignment="1">
      <alignment horizontal="center" vertical="center" wrapText="1"/>
    </xf>
    <xf numFmtId="168" fontId="3" fillId="5" borderId="5" xfId="1" applyNumberFormat="1" applyFont="1" applyFill="1" applyBorder="1" applyAlignment="1">
      <alignment horizontal="center" vertical="center" wrapText="1"/>
    </xf>
    <xf numFmtId="168" fontId="3" fillId="5" borderId="10" xfId="1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6" fillId="0" borderId="3" xfId="0" applyFont="1" applyBorder="1" applyAlignment="1">
      <alignment wrapText="1"/>
    </xf>
    <xf numFmtId="49" fontId="8" fillId="5" borderId="3" xfId="3" applyNumberFormat="1" applyFont="1" applyFill="1" applyBorder="1" applyAlignment="1">
      <alignment horizontal="center" wrapText="1"/>
    </xf>
    <xf numFmtId="0" fontId="8" fillId="5" borderId="3" xfId="3" applyNumberFormat="1" applyFont="1" applyFill="1" applyBorder="1" applyAlignment="1">
      <alignment vertical="distributed" wrapText="1"/>
    </xf>
    <xf numFmtId="168" fontId="8" fillId="5" borderId="3" xfId="3" applyNumberFormat="1" applyFont="1" applyFill="1" applyBorder="1" applyAlignment="1">
      <alignment vertical="distributed" wrapText="1"/>
    </xf>
    <xf numFmtId="0" fontId="12" fillId="5" borderId="0" xfId="0" applyFont="1" applyFill="1"/>
    <xf numFmtId="0" fontId="3" fillId="3" borderId="3" xfId="3" applyNumberFormat="1" applyFont="1" applyFill="1" applyBorder="1" applyAlignment="1">
      <alignment vertical="center" wrapText="1"/>
    </xf>
    <xf numFmtId="0" fontId="0" fillId="0" borderId="0" xfId="0" applyFont="1"/>
    <xf numFmtId="3" fontId="3" fillId="5" borderId="0" xfId="0" applyNumberFormat="1" applyFont="1" applyFill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8" fillId="2" borderId="6" xfId="3" applyNumberFormat="1" applyFont="1" applyFill="1" applyBorder="1" applyAlignment="1">
      <alignment horizontal="center" vertical="center" wrapText="1"/>
    </xf>
    <xf numFmtId="168" fontId="17" fillId="5" borderId="7" xfId="1" applyNumberFormat="1" applyFont="1" applyFill="1" applyBorder="1" applyAlignment="1">
      <alignment horizontal="center" vertical="center" wrapText="1"/>
    </xf>
    <xf numFmtId="168" fontId="17" fillId="5" borderId="4" xfId="1" applyNumberFormat="1" applyFont="1" applyFill="1" applyBorder="1" applyAlignment="1">
      <alignment horizontal="center" vertical="center" wrapText="1"/>
    </xf>
    <xf numFmtId="168" fontId="17" fillId="5" borderId="8" xfId="1" applyNumberFormat="1" applyFont="1" applyFill="1" applyBorder="1" applyAlignment="1">
      <alignment horizontal="center" vertical="center" wrapText="1"/>
    </xf>
    <xf numFmtId="168" fontId="17" fillId="5" borderId="9" xfId="1" applyNumberFormat="1" applyFont="1" applyFill="1" applyBorder="1" applyAlignment="1">
      <alignment horizontal="center" vertical="center" wrapText="1"/>
    </xf>
    <xf numFmtId="168" fontId="17" fillId="5" borderId="5" xfId="1" applyNumberFormat="1" applyFont="1" applyFill="1" applyBorder="1" applyAlignment="1">
      <alignment horizontal="center" vertical="center" wrapText="1"/>
    </xf>
    <xf numFmtId="168" fontId="17" fillId="5" borderId="10" xfId="1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4"/>
    <cellStyle name="Обычный 3" xfId="7"/>
    <cellStyle name="Обычный 4" xfId="8"/>
    <cellStyle name="Обычный 5" xfId="9"/>
    <cellStyle name="Обычный_Лист1" xfId="3"/>
    <cellStyle name="Обычный_Монолит 2" xfId="5"/>
    <cellStyle name="Процентный" xfId="2" builtinId="5"/>
    <cellStyle name="Процентный 2" xfId="10"/>
    <cellStyle name="Финансовый" xfId="1" builtinId="3"/>
    <cellStyle name="Финансовый 2" xfId="6"/>
    <cellStyle name="Финансовый 2 2" xfId="11"/>
    <cellStyle name="Финансовый 3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3"/>
  <sheetViews>
    <sheetView topLeftCell="A31" zoomScaleSheetLayoutView="100" workbookViewId="0">
      <selection activeCell="F43" sqref="F43"/>
    </sheetView>
  </sheetViews>
  <sheetFormatPr defaultRowHeight="15.6" x14ac:dyDescent="0.3"/>
  <cols>
    <col min="1" max="1" width="4.6640625" style="58" customWidth="1"/>
    <col min="2" max="2" width="43.109375" style="58" customWidth="1"/>
    <col min="3" max="3" width="8.44140625" style="58" bestFit="1" customWidth="1"/>
    <col min="4" max="4" width="7.88671875" style="58" bestFit="1" customWidth="1"/>
    <col min="5" max="5" width="10.6640625" style="59" customWidth="1"/>
    <col min="6" max="6" width="15.109375" style="59" customWidth="1"/>
    <col min="7" max="7" width="13.44140625" style="58" customWidth="1"/>
    <col min="8" max="8" width="19.109375" customWidth="1"/>
    <col min="9" max="9" width="12.6640625" customWidth="1"/>
    <col min="10" max="10" width="4.88671875" customWidth="1"/>
    <col min="11" max="11" width="13.109375" bestFit="1" customWidth="1"/>
    <col min="13" max="13" width="11.88671875" bestFit="1" customWidth="1"/>
  </cols>
  <sheetData>
    <row r="1" spans="1:12" x14ac:dyDescent="0.3">
      <c r="A1" s="118" t="s">
        <v>0</v>
      </c>
      <c r="B1" s="118"/>
      <c r="C1" s="118"/>
      <c r="D1" s="118"/>
      <c r="E1" s="118"/>
      <c r="F1" s="118"/>
      <c r="G1" s="118"/>
      <c r="H1" s="118"/>
    </row>
    <row r="2" spans="1:12" x14ac:dyDescent="0.3">
      <c r="A2" s="118" t="s">
        <v>1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19"/>
    </row>
    <row r="3" spans="1:12" x14ac:dyDescent="0.3">
      <c r="A3" s="1"/>
      <c r="B3" s="1"/>
      <c r="C3" s="1"/>
      <c r="D3" s="1"/>
      <c r="E3" s="2"/>
      <c r="F3" s="2"/>
      <c r="G3" s="3"/>
      <c r="H3" s="3"/>
      <c r="I3" s="119"/>
      <c r="J3" s="119"/>
      <c r="K3" s="119"/>
      <c r="L3" s="119"/>
    </row>
    <row r="4" spans="1:12" ht="17.399999999999999" x14ac:dyDescent="0.3">
      <c r="A4" s="120" t="s">
        <v>2</v>
      </c>
      <c r="B4" s="120"/>
      <c r="C4" s="120"/>
      <c r="D4" s="120"/>
      <c r="E4" s="120"/>
      <c r="F4" s="120"/>
      <c r="G4" s="120"/>
      <c r="H4" s="120"/>
      <c r="I4" s="119"/>
      <c r="J4" s="119"/>
      <c r="K4" s="119"/>
      <c r="L4" s="119"/>
    </row>
    <row r="5" spans="1:12" x14ac:dyDescent="0.3">
      <c r="A5" s="1"/>
      <c r="B5" s="1"/>
      <c r="C5" s="1"/>
      <c r="D5" s="1"/>
      <c r="E5" s="2"/>
      <c r="F5" s="2"/>
      <c r="G5" s="3"/>
      <c r="H5" s="3"/>
      <c r="I5" s="119"/>
      <c r="J5" s="119"/>
      <c r="K5" s="119"/>
      <c r="L5" s="119"/>
    </row>
    <row r="6" spans="1:12" ht="47.25" customHeight="1" x14ac:dyDescent="0.25">
      <c r="A6" s="121" t="s">
        <v>80</v>
      </c>
      <c r="B6" s="122"/>
      <c r="C6" s="122"/>
      <c r="D6" s="122"/>
      <c r="E6" s="122"/>
      <c r="F6" s="122"/>
      <c r="G6" s="122"/>
      <c r="H6" s="122"/>
    </row>
    <row r="7" spans="1:12" ht="46.8" x14ac:dyDescent="0.25">
      <c r="A7" s="4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7" t="s">
        <v>10</v>
      </c>
    </row>
    <row r="8" spans="1:12" ht="16.2" x14ac:dyDescent="0.3">
      <c r="A8" s="8" t="s">
        <v>11</v>
      </c>
      <c r="B8" s="9" t="s">
        <v>12</v>
      </c>
      <c r="C8" s="10" t="s">
        <v>13</v>
      </c>
      <c r="D8" s="90"/>
      <c r="E8" s="10"/>
      <c r="F8" s="10"/>
      <c r="G8" s="11"/>
      <c r="H8" s="12"/>
    </row>
    <row r="9" spans="1:12" x14ac:dyDescent="0.3">
      <c r="A9" s="13">
        <v>1</v>
      </c>
      <c r="B9" s="14" t="s">
        <v>14</v>
      </c>
      <c r="C9" s="15" t="s">
        <v>13</v>
      </c>
      <c r="D9" s="15"/>
      <c r="E9" s="16">
        <v>1.0149999999999999</v>
      </c>
      <c r="F9" s="17">
        <f t="shared" ref="F9:F19" si="0">$D$8*E9</f>
        <v>0</v>
      </c>
      <c r="G9" s="89"/>
      <c r="H9" s="11">
        <f t="shared" ref="H9:H19" si="1">F9*G9</f>
        <v>0</v>
      </c>
      <c r="I9" s="19"/>
      <c r="J9" s="19"/>
    </row>
    <row r="10" spans="1:12" x14ac:dyDescent="0.3">
      <c r="A10" s="13"/>
      <c r="B10" s="14" t="s">
        <v>15</v>
      </c>
      <c r="C10" s="15" t="s">
        <v>16</v>
      </c>
      <c r="D10" s="15"/>
      <c r="E10" s="88"/>
      <c r="F10" s="20">
        <f t="shared" si="0"/>
        <v>0</v>
      </c>
      <c r="G10" s="89"/>
      <c r="H10" s="11">
        <f t="shared" si="1"/>
        <v>0</v>
      </c>
      <c r="I10" s="19"/>
      <c r="J10" s="19"/>
    </row>
    <row r="11" spans="1:12" x14ac:dyDescent="0.3">
      <c r="A11" s="13"/>
      <c r="B11" s="14" t="s">
        <v>60</v>
      </c>
      <c r="C11" s="15" t="s">
        <v>16</v>
      </c>
      <c r="D11" s="15"/>
      <c r="E11" s="88"/>
      <c r="F11" s="20">
        <f t="shared" si="0"/>
        <v>0</v>
      </c>
      <c r="G11" s="89"/>
      <c r="H11" s="11">
        <f t="shared" si="1"/>
        <v>0</v>
      </c>
      <c r="I11" s="19"/>
      <c r="J11" s="19"/>
    </row>
    <row r="12" spans="1:12" x14ac:dyDescent="0.3">
      <c r="A12" s="13"/>
      <c r="B12" s="14" t="s">
        <v>61</v>
      </c>
      <c r="C12" s="15" t="s">
        <v>16</v>
      </c>
      <c r="D12" s="15"/>
      <c r="E12" s="88"/>
      <c r="F12" s="20">
        <f t="shared" si="0"/>
        <v>0</v>
      </c>
      <c r="G12" s="89"/>
      <c r="H12" s="11">
        <f t="shared" si="1"/>
        <v>0</v>
      </c>
      <c r="I12" s="19"/>
      <c r="J12" s="19"/>
    </row>
    <row r="13" spans="1:12" x14ac:dyDescent="0.3">
      <c r="A13" s="13"/>
      <c r="B13" s="14" t="s">
        <v>17</v>
      </c>
      <c r="C13" s="15" t="s">
        <v>16</v>
      </c>
      <c r="D13" s="15"/>
      <c r="E13" s="88"/>
      <c r="F13" s="20">
        <f t="shared" si="0"/>
        <v>0</v>
      </c>
      <c r="G13" s="89"/>
      <c r="H13" s="11">
        <f t="shared" si="1"/>
        <v>0</v>
      </c>
      <c r="I13" s="19"/>
      <c r="J13" s="19"/>
    </row>
    <row r="14" spans="1:12" x14ac:dyDescent="0.3">
      <c r="A14" s="13"/>
      <c r="B14" s="14" t="s">
        <v>18</v>
      </c>
      <c r="C14" s="15" t="s">
        <v>16</v>
      </c>
      <c r="D14" s="15"/>
      <c r="E14" s="88"/>
      <c r="F14" s="20">
        <f t="shared" si="0"/>
        <v>0</v>
      </c>
      <c r="G14" s="89"/>
      <c r="H14" s="11">
        <f t="shared" si="1"/>
        <v>0</v>
      </c>
      <c r="I14" s="19"/>
      <c r="J14" s="19"/>
    </row>
    <row r="15" spans="1:12" x14ac:dyDescent="0.3">
      <c r="A15" s="13"/>
      <c r="B15" s="14" t="s">
        <v>19</v>
      </c>
      <c r="C15" s="15" t="s">
        <v>16</v>
      </c>
      <c r="D15" s="15"/>
      <c r="E15" s="88"/>
      <c r="F15" s="20">
        <f t="shared" si="0"/>
        <v>0</v>
      </c>
      <c r="G15" s="89"/>
      <c r="H15" s="11">
        <f t="shared" si="1"/>
        <v>0</v>
      </c>
      <c r="I15" s="19"/>
      <c r="J15" s="19"/>
    </row>
    <row r="16" spans="1:12" x14ac:dyDescent="0.3">
      <c r="A16" s="13"/>
      <c r="B16" s="14" t="s">
        <v>20</v>
      </c>
      <c r="C16" s="15" t="s">
        <v>16</v>
      </c>
      <c r="D16" s="15"/>
      <c r="E16" s="88"/>
      <c r="F16" s="20">
        <f t="shared" si="0"/>
        <v>0</v>
      </c>
      <c r="G16" s="89"/>
      <c r="H16" s="11">
        <f t="shared" si="1"/>
        <v>0</v>
      </c>
      <c r="I16" s="19"/>
      <c r="J16" s="19"/>
    </row>
    <row r="17" spans="1:10" x14ac:dyDescent="0.3">
      <c r="A17" s="13"/>
      <c r="B17" s="14" t="s">
        <v>62</v>
      </c>
      <c r="C17" s="15" t="s">
        <v>16</v>
      </c>
      <c r="D17" s="15"/>
      <c r="E17" s="88"/>
      <c r="F17" s="20">
        <f t="shared" si="0"/>
        <v>0</v>
      </c>
      <c r="G17" s="89"/>
      <c r="H17" s="11">
        <f t="shared" si="1"/>
        <v>0</v>
      </c>
      <c r="I17" s="19"/>
      <c r="J17" s="19"/>
    </row>
    <row r="18" spans="1:10" x14ac:dyDescent="0.3">
      <c r="A18" s="13"/>
      <c r="B18" s="14" t="s">
        <v>63</v>
      </c>
      <c r="C18" s="15" t="s">
        <v>16</v>
      </c>
      <c r="D18" s="15"/>
      <c r="E18" s="88"/>
      <c r="F18" s="20">
        <f t="shared" si="0"/>
        <v>0</v>
      </c>
      <c r="G18" s="89"/>
      <c r="H18" s="11">
        <f t="shared" si="1"/>
        <v>0</v>
      </c>
      <c r="I18" s="19"/>
      <c r="J18" s="19"/>
    </row>
    <row r="19" spans="1:10" x14ac:dyDescent="0.3">
      <c r="A19" s="13"/>
      <c r="B19" s="14" t="s">
        <v>64</v>
      </c>
      <c r="C19" s="15" t="s">
        <v>16</v>
      </c>
      <c r="D19" s="15"/>
      <c r="E19" s="88"/>
      <c r="F19" s="20">
        <f t="shared" si="0"/>
        <v>0</v>
      </c>
      <c r="G19" s="89"/>
      <c r="H19" s="11">
        <f t="shared" si="1"/>
        <v>0</v>
      </c>
      <c r="I19" s="19"/>
      <c r="J19" s="19"/>
    </row>
    <row r="20" spans="1:10" ht="16.2" x14ac:dyDescent="0.3">
      <c r="A20" s="21"/>
      <c r="B20" s="22" t="s">
        <v>21</v>
      </c>
      <c r="C20" s="23"/>
      <c r="D20" s="23"/>
      <c r="E20" s="24"/>
      <c r="F20" s="24"/>
      <c r="G20" s="25"/>
      <c r="H20" s="26">
        <f>SUM(H9:H19)</f>
        <v>0</v>
      </c>
      <c r="I20" s="19"/>
      <c r="J20" s="19"/>
    </row>
    <row r="21" spans="1:10" ht="16.2" x14ac:dyDescent="0.3">
      <c r="A21" s="8" t="s">
        <v>22</v>
      </c>
      <c r="B21" s="22" t="s">
        <v>23</v>
      </c>
      <c r="C21" s="23"/>
      <c r="D21" s="23"/>
      <c r="E21" s="23"/>
      <c r="F21" s="23"/>
      <c r="G21" s="27"/>
      <c r="H21" s="11"/>
      <c r="I21" s="19"/>
      <c r="J21" s="19"/>
    </row>
    <row r="22" spans="1:10" x14ac:dyDescent="0.3">
      <c r="A22" s="28"/>
      <c r="B22" s="29" t="s">
        <v>24</v>
      </c>
      <c r="C22" s="15" t="s">
        <v>13</v>
      </c>
      <c r="D22" s="15"/>
      <c r="E22" s="15">
        <v>0.01</v>
      </c>
      <c r="F22" s="20">
        <f t="shared" ref="F22:F35" si="2">$D$8*E22</f>
        <v>0</v>
      </c>
      <c r="G22" s="89"/>
      <c r="H22" s="11">
        <f t="shared" ref="H22:H35" si="3">F22*G22</f>
        <v>0</v>
      </c>
      <c r="I22" s="19"/>
      <c r="J22" s="19"/>
    </row>
    <row r="23" spans="1:10" x14ac:dyDescent="0.3">
      <c r="A23" s="21"/>
      <c r="B23" s="29" t="s">
        <v>25</v>
      </c>
      <c r="C23" s="15" t="s">
        <v>13</v>
      </c>
      <c r="D23" s="15"/>
      <c r="E23" s="15">
        <v>3.0000000000000001E-3</v>
      </c>
      <c r="F23" s="20">
        <f t="shared" si="2"/>
        <v>0</v>
      </c>
      <c r="G23" s="89"/>
      <c r="H23" s="11">
        <f t="shared" si="3"/>
        <v>0</v>
      </c>
      <c r="I23" s="19"/>
      <c r="J23" s="19"/>
    </row>
    <row r="24" spans="1:10" x14ac:dyDescent="0.3">
      <c r="A24" s="28"/>
      <c r="B24" s="29" t="s">
        <v>26</v>
      </c>
      <c r="C24" s="15" t="s">
        <v>16</v>
      </c>
      <c r="D24" s="15"/>
      <c r="E24" s="15">
        <v>0.12</v>
      </c>
      <c r="F24" s="20">
        <f t="shared" si="2"/>
        <v>0</v>
      </c>
      <c r="G24" s="89"/>
      <c r="H24" s="11">
        <f t="shared" si="3"/>
        <v>0</v>
      </c>
      <c r="I24" s="30"/>
      <c r="J24" s="19"/>
    </row>
    <row r="25" spans="1:10" x14ac:dyDescent="0.3">
      <c r="A25" s="28"/>
      <c r="B25" s="29" t="s">
        <v>27</v>
      </c>
      <c r="C25" s="15" t="s">
        <v>16</v>
      </c>
      <c r="D25" s="15"/>
      <c r="E25" s="15">
        <v>0.06</v>
      </c>
      <c r="F25" s="20">
        <f t="shared" si="2"/>
        <v>0</v>
      </c>
      <c r="G25" s="89"/>
      <c r="H25" s="11">
        <f t="shared" si="3"/>
        <v>0</v>
      </c>
      <c r="I25" s="30"/>
      <c r="J25" s="19"/>
    </row>
    <row r="26" spans="1:10" x14ac:dyDescent="0.3">
      <c r="A26" s="28"/>
      <c r="B26" s="29" t="s">
        <v>28</v>
      </c>
      <c r="C26" s="15" t="s">
        <v>29</v>
      </c>
      <c r="D26" s="15"/>
      <c r="E26" s="15">
        <v>15</v>
      </c>
      <c r="F26" s="20">
        <f t="shared" si="2"/>
        <v>0</v>
      </c>
      <c r="G26" s="89"/>
      <c r="H26" s="11">
        <f t="shared" si="3"/>
        <v>0</v>
      </c>
      <c r="I26" s="30"/>
      <c r="J26" s="19"/>
    </row>
    <row r="27" spans="1:10" x14ac:dyDescent="0.3">
      <c r="A27" s="28"/>
      <c r="B27" s="29" t="s">
        <v>30</v>
      </c>
      <c r="C27" s="15" t="s">
        <v>29</v>
      </c>
      <c r="D27" s="15"/>
      <c r="E27" s="15">
        <v>10</v>
      </c>
      <c r="F27" s="20">
        <f t="shared" si="2"/>
        <v>0</v>
      </c>
      <c r="G27" s="89"/>
      <c r="H27" s="11">
        <f t="shared" si="3"/>
        <v>0</v>
      </c>
      <c r="I27" s="19"/>
      <c r="J27" s="19"/>
    </row>
    <row r="28" spans="1:10" x14ac:dyDescent="0.3">
      <c r="A28" s="28"/>
      <c r="B28" s="29" t="s">
        <v>31</v>
      </c>
      <c r="C28" s="15" t="s">
        <v>32</v>
      </c>
      <c r="D28" s="15"/>
      <c r="E28" s="15">
        <v>0.06</v>
      </c>
      <c r="F28" s="20">
        <f t="shared" si="2"/>
        <v>0</v>
      </c>
      <c r="G28" s="89"/>
      <c r="H28" s="11">
        <f t="shared" si="3"/>
        <v>0</v>
      </c>
      <c r="I28" s="19"/>
      <c r="J28" s="19"/>
    </row>
    <row r="29" spans="1:10" ht="31.2" x14ac:dyDescent="0.3">
      <c r="A29" s="28"/>
      <c r="B29" s="29" t="s">
        <v>33</v>
      </c>
      <c r="C29" s="15" t="s">
        <v>32</v>
      </c>
      <c r="D29" s="15"/>
      <c r="E29" s="15">
        <v>0.4</v>
      </c>
      <c r="F29" s="20">
        <f t="shared" si="2"/>
        <v>0</v>
      </c>
      <c r="G29" s="89"/>
      <c r="H29" s="11">
        <f t="shared" si="3"/>
        <v>0</v>
      </c>
      <c r="I29" s="19"/>
      <c r="J29" s="19"/>
    </row>
    <row r="30" spans="1:10" x14ac:dyDescent="0.3">
      <c r="A30" s="28"/>
      <c r="B30" s="29" t="s">
        <v>34</v>
      </c>
      <c r="C30" s="15" t="s">
        <v>35</v>
      </c>
      <c r="D30" s="15"/>
      <c r="E30" s="15">
        <v>0.03</v>
      </c>
      <c r="F30" s="20">
        <f t="shared" si="2"/>
        <v>0</v>
      </c>
      <c r="G30" s="89"/>
      <c r="H30" s="11">
        <f t="shared" si="3"/>
        <v>0</v>
      </c>
      <c r="I30" s="19"/>
      <c r="J30" s="19"/>
    </row>
    <row r="31" spans="1:10" x14ac:dyDescent="0.3">
      <c r="A31" s="28"/>
      <c r="B31" s="29" t="s">
        <v>36</v>
      </c>
      <c r="C31" s="15" t="s">
        <v>35</v>
      </c>
      <c r="D31" s="15"/>
      <c r="E31" s="15">
        <v>3.0000000000000001E-3</v>
      </c>
      <c r="F31" s="20">
        <f t="shared" si="2"/>
        <v>0</v>
      </c>
      <c r="G31" s="89"/>
      <c r="H31" s="11">
        <f t="shared" si="3"/>
        <v>0</v>
      </c>
      <c r="I31" s="19"/>
      <c r="J31" s="19"/>
    </row>
    <row r="32" spans="1:10" x14ac:dyDescent="0.3">
      <c r="A32" s="28"/>
      <c r="B32" s="29" t="s">
        <v>37</v>
      </c>
      <c r="C32" s="15" t="s">
        <v>16</v>
      </c>
      <c r="D32" s="15"/>
      <c r="E32" s="15">
        <v>1.1060000000000001</v>
      </c>
      <c r="F32" s="20">
        <f t="shared" si="2"/>
        <v>0</v>
      </c>
      <c r="G32" s="89"/>
      <c r="H32" s="11">
        <f t="shared" si="3"/>
        <v>0</v>
      </c>
      <c r="I32" s="19"/>
      <c r="J32" s="19"/>
    </row>
    <row r="33" spans="1:10" x14ac:dyDescent="0.3">
      <c r="A33" s="28"/>
      <c r="B33" s="29" t="s">
        <v>38</v>
      </c>
      <c r="C33" s="15" t="s">
        <v>29</v>
      </c>
      <c r="D33" s="15"/>
      <c r="E33" s="15">
        <v>0.41499999999999998</v>
      </c>
      <c r="F33" s="20">
        <f t="shared" si="2"/>
        <v>0</v>
      </c>
      <c r="G33" s="89"/>
      <c r="H33" s="11">
        <f t="shared" si="3"/>
        <v>0</v>
      </c>
      <c r="I33" s="19"/>
      <c r="J33" s="19"/>
    </row>
    <row r="34" spans="1:10" x14ac:dyDescent="0.3">
      <c r="A34" s="28"/>
      <c r="B34" s="29" t="s">
        <v>39</v>
      </c>
      <c r="C34" s="15" t="s">
        <v>40</v>
      </c>
      <c r="D34" s="15"/>
      <c r="E34" s="15">
        <v>0.2</v>
      </c>
      <c r="F34" s="20">
        <f t="shared" si="2"/>
        <v>0</v>
      </c>
      <c r="G34" s="89"/>
      <c r="H34" s="11">
        <f t="shared" si="3"/>
        <v>0</v>
      </c>
      <c r="I34" s="19"/>
      <c r="J34" s="19"/>
    </row>
    <row r="35" spans="1:10" s="32" customFormat="1" x14ac:dyDescent="0.3">
      <c r="A35" s="28"/>
      <c r="B35" s="31" t="s">
        <v>41</v>
      </c>
      <c r="C35" s="24" t="s">
        <v>40</v>
      </c>
      <c r="D35" s="24"/>
      <c r="E35" s="24">
        <v>0.82399999999999995</v>
      </c>
      <c r="F35" s="20">
        <f t="shared" si="2"/>
        <v>0</v>
      </c>
      <c r="G35" s="89"/>
      <c r="H35" s="11">
        <f t="shared" si="3"/>
        <v>0</v>
      </c>
      <c r="I35" s="19"/>
      <c r="J35" s="19"/>
    </row>
    <row r="36" spans="1:10" ht="16.2" x14ac:dyDescent="0.3">
      <c r="A36" s="34"/>
      <c r="B36" s="35" t="s">
        <v>42</v>
      </c>
      <c r="C36" s="24"/>
      <c r="D36" s="24"/>
      <c r="E36" s="24"/>
      <c r="F36" s="24"/>
      <c r="G36" s="25"/>
      <c r="H36" s="36">
        <f>SUM(H22:H35)</f>
        <v>0</v>
      </c>
      <c r="I36" s="19"/>
      <c r="J36" s="19"/>
    </row>
    <row r="37" spans="1:10" x14ac:dyDescent="0.3">
      <c r="A37" s="34"/>
      <c r="B37" s="7" t="s">
        <v>43</v>
      </c>
      <c r="C37" s="37"/>
      <c r="D37" s="37"/>
      <c r="E37" s="38"/>
      <c r="F37" s="38"/>
      <c r="G37" s="25"/>
      <c r="H37" s="36">
        <f>H20+H36</f>
        <v>0</v>
      </c>
      <c r="I37" s="19"/>
      <c r="J37" s="19"/>
    </row>
    <row r="38" spans="1:10" ht="31.2" x14ac:dyDescent="0.3">
      <c r="A38" s="21">
        <v>1</v>
      </c>
      <c r="B38" s="39" t="s">
        <v>44</v>
      </c>
      <c r="C38" s="24" t="s">
        <v>13</v>
      </c>
      <c r="D38" s="24"/>
      <c r="E38" s="24">
        <f>D8</f>
        <v>0</v>
      </c>
      <c r="F38" s="24"/>
      <c r="G38" s="89"/>
      <c r="H38" s="11">
        <f>E38*G38</f>
        <v>0</v>
      </c>
      <c r="I38" s="19"/>
      <c r="J38" s="19"/>
    </row>
    <row r="39" spans="1:10" x14ac:dyDescent="0.3">
      <c r="A39" s="21">
        <v>3</v>
      </c>
      <c r="B39" s="39" t="s">
        <v>45</v>
      </c>
      <c r="C39" s="37"/>
      <c r="D39" s="37"/>
      <c r="E39" s="40">
        <v>0.309</v>
      </c>
      <c r="F39" s="40"/>
      <c r="G39" s="18"/>
      <c r="H39" s="41">
        <f>SUM(H38:H38)*E39</f>
        <v>0</v>
      </c>
      <c r="I39" s="19"/>
      <c r="J39" s="19"/>
    </row>
    <row r="40" spans="1:10" x14ac:dyDescent="0.3">
      <c r="A40" s="21"/>
      <c r="B40" s="7" t="s">
        <v>46</v>
      </c>
      <c r="C40" s="37"/>
      <c r="D40" s="37"/>
      <c r="E40" s="38"/>
      <c r="F40" s="38"/>
      <c r="G40" s="25"/>
      <c r="H40" s="26">
        <f>SUM(H38:H39)</f>
        <v>0</v>
      </c>
      <c r="I40" s="19"/>
      <c r="J40" s="19"/>
    </row>
    <row r="41" spans="1:10" x14ac:dyDescent="0.3">
      <c r="A41" s="21"/>
      <c r="B41" s="42" t="s">
        <v>47</v>
      </c>
      <c r="C41" s="24" t="s">
        <v>13</v>
      </c>
      <c r="D41" s="24"/>
      <c r="E41" s="24">
        <f>E38</f>
        <v>0</v>
      </c>
      <c r="F41" s="24"/>
      <c r="G41" s="89"/>
      <c r="H41" s="11">
        <f>E41*G41</f>
        <v>0</v>
      </c>
      <c r="I41" s="19"/>
      <c r="J41" s="19"/>
    </row>
    <row r="42" spans="1:10" x14ac:dyDescent="0.3">
      <c r="A42" s="21"/>
      <c r="B42" s="42" t="s">
        <v>48</v>
      </c>
      <c r="C42" s="24" t="s">
        <v>13</v>
      </c>
      <c r="D42" s="24"/>
      <c r="E42" s="24">
        <f>E41</f>
        <v>0</v>
      </c>
      <c r="F42" s="24"/>
      <c r="G42" s="89"/>
      <c r="H42" s="11">
        <f>E42*G42</f>
        <v>0</v>
      </c>
      <c r="I42" s="19"/>
      <c r="J42" s="19"/>
    </row>
    <row r="43" spans="1:10" x14ac:dyDescent="0.3">
      <c r="A43" s="21"/>
      <c r="B43" s="7" t="s">
        <v>49</v>
      </c>
      <c r="C43" s="37"/>
      <c r="D43" s="37"/>
      <c r="E43" s="38"/>
      <c r="F43" s="38"/>
      <c r="G43" s="25"/>
      <c r="H43" s="26">
        <f>H37+H40+H41+H42</f>
        <v>0</v>
      </c>
      <c r="I43" s="19"/>
      <c r="J43" s="19"/>
    </row>
    <row r="44" spans="1:10" x14ac:dyDescent="0.3">
      <c r="A44" s="21"/>
      <c r="B44" s="43" t="s">
        <v>50</v>
      </c>
      <c r="C44" s="44">
        <v>6.5000000000000002E-2</v>
      </c>
      <c r="D44" s="44"/>
      <c r="E44" s="38"/>
      <c r="F44" s="38"/>
      <c r="G44" s="18"/>
      <c r="H44" s="11">
        <f>H43*C44</f>
        <v>0</v>
      </c>
      <c r="I44" s="19"/>
      <c r="J44" s="19"/>
    </row>
    <row r="45" spans="1:10" x14ac:dyDescent="0.3">
      <c r="A45" s="21"/>
      <c r="B45" s="43" t="s">
        <v>51</v>
      </c>
      <c r="C45" s="44">
        <v>2.1999999999999999E-2</v>
      </c>
      <c r="D45" s="44"/>
      <c r="E45" s="38"/>
      <c r="F45" s="38"/>
      <c r="G45" s="18"/>
      <c r="H45" s="11">
        <f>H43*C45</f>
        <v>0</v>
      </c>
      <c r="I45" s="19"/>
      <c r="J45" s="19"/>
    </row>
    <row r="46" spans="1:10" x14ac:dyDescent="0.3">
      <c r="A46" s="21"/>
      <c r="B46" s="43" t="s">
        <v>52</v>
      </c>
      <c r="C46" s="44">
        <v>0</v>
      </c>
      <c r="D46" s="44"/>
      <c r="E46" s="38"/>
      <c r="F46" s="38"/>
      <c r="G46" s="18"/>
      <c r="H46" s="11">
        <f>H44*C46</f>
        <v>0</v>
      </c>
      <c r="I46" s="19"/>
      <c r="J46" s="19"/>
    </row>
    <row r="47" spans="1:10" x14ac:dyDescent="0.3">
      <c r="A47" s="21"/>
      <c r="B47" s="45" t="s">
        <v>53</v>
      </c>
      <c r="C47" s="46" t="s">
        <v>13</v>
      </c>
      <c r="D47" s="46"/>
      <c r="E47" s="46">
        <f>E42</f>
        <v>0</v>
      </c>
      <c r="F47" s="46"/>
      <c r="G47" s="26" t="e">
        <f>H47/E47</f>
        <v>#DIV/0!</v>
      </c>
      <c r="H47" s="26">
        <f>SUM(H43:H46)</f>
        <v>0</v>
      </c>
      <c r="I47" s="19"/>
      <c r="J47" s="19"/>
    </row>
    <row r="48" spans="1:10" x14ac:dyDescent="0.3">
      <c r="A48" s="21"/>
      <c r="B48" s="47" t="s">
        <v>54</v>
      </c>
      <c r="C48" s="7"/>
      <c r="D48" s="7"/>
      <c r="E48" s="48"/>
      <c r="F48" s="48"/>
      <c r="G48" s="11"/>
      <c r="H48" s="11">
        <f>H47*0.18</f>
        <v>0</v>
      </c>
      <c r="I48" s="19"/>
      <c r="J48" s="19"/>
    </row>
    <row r="49" spans="1:11" x14ac:dyDescent="0.3">
      <c r="A49" s="21"/>
      <c r="B49" s="45" t="s">
        <v>55</v>
      </c>
      <c r="C49" s="46" t="s">
        <v>13</v>
      </c>
      <c r="D49" s="46"/>
      <c r="E49" s="46">
        <f>E47</f>
        <v>0</v>
      </c>
      <c r="F49" s="46"/>
      <c r="G49" s="26" t="e">
        <f>H49/E49</f>
        <v>#DIV/0!</v>
      </c>
      <c r="H49" s="26">
        <f>SUM(H47+H48)</f>
        <v>0</v>
      </c>
      <c r="I49" s="19"/>
      <c r="J49" s="19"/>
    </row>
    <row r="50" spans="1:11" x14ac:dyDescent="0.3">
      <c r="A50" s="49"/>
      <c r="B50" s="50" t="s">
        <v>56</v>
      </c>
      <c r="C50" s="51">
        <f>SUM(E10:E19)</f>
        <v>0</v>
      </c>
      <c r="D50" s="52"/>
      <c r="E50" s="53"/>
      <c r="F50" s="54"/>
      <c r="G50" s="55"/>
      <c r="H50" s="56"/>
      <c r="J50" s="19"/>
      <c r="K50" s="57"/>
    </row>
    <row r="51" spans="1:11" ht="13.2" x14ac:dyDescent="0.25">
      <c r="A51"/>
      <c r="B51"/>
      <c r="C51"/>
      <c r="D51"/>
      <c r="E51"/>
      <c r="F51"/>
      <c r="G51"/>
    </row>
    <row r="52" spans="1:11" ht="13.2" x14ac:dyDescent="0.25">
      <c r="A52"/>
      <c r="B52"/>
      <c r="C52"/>
      <c r="D52"/>
      <c r="E52"/>
      <c r="F52"/>
      <c r="G52"/>
    </row>
    <row r="53" spans="1:11" ht="13.2" x14ac:dyDescent="0.25">
      <c r="A53"/>
      <c r="B53"/>
      <c r="C53"/>
      <c r="D53"/>
      <c r="E53"/>
      <c r="F53"/>
      <c r="G53"/>
    </row>
  </sheetData>
  <mergeCells count="5">
    <mergeCell ref="A1:H1"/>
    <mergeCell ref="A2:H2"/>
    <mergeCell ref="I2:L5"/>
    <mergeCell ref="A4:H4"/>
    <mergeCell ref="A6:H6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8"/>
  <sheetViews>
    <sheetView topLeftCell="A25" zoomScaleSheetLayoutView="100" workbookViewId="0">
      <selection activeCell="H54" sqref="H54"/>
    </sheetView>
  </sheetViews>
  <sheetFormatPr defaultRowHeight="15.6" x14ac:dyDescent="0.3"/>
  <cols>
    <col min="1" max="1" width="4.6640625" style="58" customWidth="1"/>
    <col min="2" max="2" width="43.109375" style="58" customWidth="1"/>
    <col min="3" max="4" width="8.44140625" style="58" bestFit="1" customWidth="1"/>
    <col min="5" max="5" width="10.6640625" style="59" customWidth="1"/>
    <col min="6" max="6" width="15.109375" style="59" customWidth="1"/>
    <col min="7" max="7" width="13.44140625" style="58" customWidth="1"/>
    <col min="8" max="8" width="19.109375" style="58" customWidth="1"/>
    <col min="9" max="9" width="12.6640625" customWidth="1"/>
    <col min="10" max="10" width="4.88671875" customWidth="1"/>
    <col min="11" max="11" width="13.109375" style="57" bestFit="1" customWidth="1"/>
  </cols>
  <sheetData>
    <row r="1" spans="1:11" x14ac:dyDescent="0.3">
      <c r="A1" s="123" t="s">
        <v>57</v>
      </c>
      <c r="B1" s="123"/>
      <c r="C1" s="123"/>
      <c r="D1" s="123"/>
      <c r="E1" s="123"/>
      <c r="F1" s="123"/>
      <c r="G1" s="123"/>
      <c r="H1" s="123"/>
      <c r="I1" s="60"/>
    </row>
    <row r="2" spans="1:11" x14ac:dyDescent="0.3">
      <c r="A2" s="123" t="s">
        <v>1</v>
      </c>
      <c r="B2" s="123"/>
      <c r="C2" s="123"/>
      <c r="D2" s="123"/>
      <c r="E2" s="123"/>
      <c r="F2" s="123"/>
      <c r="G2" s="123"/>
      <c r="H2" s="123"/>
      <c r="I2" s="60"/>
    </row>
    <row r="3" spans="1:11" x14ac:dyDescent="0.3">
      <c r="B3" s="60"/>
      <c r="C3" s="60"/>
      <c r="D3" s="60"/>
      <c r="E3" s="3"/>
      <c r="F3" s="3"/>
      <c r="G3" s="3"/>
      <c r="H3" s="3"/>
      <c r="I3" s="60"/>
    </row>
    <row r="4" spans="1:11" ht="17.399999999999999" x14ac:dyDescent="0.3">
      <c r="A4" s="120" t="s">
        <v>2</v>
      </c>
      <c r="B4" s="120"/>
      <c r="C4" s="120"/>
      <c r="D4" s="120"/>
      <c r="E4" s="120"/>
      <c r="F4" s="120"/>
      <c r="G4" s="120"/>
      <c r="H4" s="120"/>
      <c r="I4" s="60"/>
    </row>
    <row r="5" spans="1:11" x14ac:dyDescent="0.3">
      <c r="B5" s="61"/>
      <c r="C5" s="61"/>
      <c r="D5" s="60"/>
      <c r="E5" s="3"/>
      <c r="F5" s="3"/>
      <c r="G5" s="3"/>
      <c r="H5" s="3"/>
      <c r="I5" s="60"/>
    </row>
    <row r="6" spans="1:11" ht="45.75" customHeight="1" x14ac:dyDescent="0.25">
      <c r="A6" s="121" t="s">
        <v>81</v>
      </c>
      <c r="B6" s="122"/>
      <c r="C6" s="122"/>
      <c r="D6" s="122"/>
      <c r="E6" s="122"/>
      <c r="F6" s="122"/>
      <c r="G6" s="122"/>
      <c r="H6" s="124"/>
    </row>
    <row r="7" spans="1:11" s="62" customFormat="1" ht="46.8" x14ac:dyDescent="0.25">
      <c r="A7" s="5" t="s">
        <v>3</v>
      </c>
      <c r="B7" s="5" t="s">
        <v>4</v>
      </c>
      <c r="C7" s="5" t="s">
        <v>58</v>
      </c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K7" s="63"/>
    </row>
    <row r="8" spans="1:11" s="62" customFormat="1" ht="16.2" x14ac:dyDescent="0.3">
      <c r="A8" s="64" t="s">
        <v>11</v>
      </c>
      <c r="B8" s="9" t="s">
        <v>12</v>
      </c>
      <c r="C8" s="10" t="s">
        <v>13</v>
      </c>
      <c r="D8" s="91"/>
      <c r="E8" s="10"/>
      <c r="F8" s="65"/>
      <c r="G8" s="11"/>
      <c r="H8" s="66"/>
      <c r="K8" s="63"/>
    </row>
    <row r="9" spans="1:11" s="62" customFormat="1" x14ac:dyDescent="0.3">
      <c r="A9" s="67">
        <v>1</v>
      </c>
      <c r="B9" s="14" t="s">
        <v>59</v>
      </c>
      <c r="C9" s="15" t="s">
        <v>13</v>
      </c>
      <c r="D9" s="15"/>
      <c r="E9" s="68">
        <v>1.0149999999999999</v>
      </c>
      <c r="F9" s="33">
        <f>$D$8*E9</f>
        <v>0</v>
      </c>
      <c r="G9" s="93"/>
      <c r="H9" s="11">
        <f>F9*G9</f>
        <v>0</v>
      </c>
      <c r="K9" s="63"/>
    </row>
    <row r="10" spans="1:11" x14ac:dyDescent="0.3">
      <c r="A10" s="13"/>
      <c r="B10" s="14" t="s">
        <v>15</v>
      </c>
      <c r="C10" s="15" t="s">
        <v>16</v>
      </c>
      <c r="D10" s="15"/>
      <c r="E10" s="92"/>
      <c r="F10" s="33">
        <f>$D$8*E10</f>
        <v>0</v>
      </c>
      <c r="G10" s="93"/>
      <c r="H10" s="11">
        <f t="shared" ref="H10:H19" si="0">F10*G10</f>
        <v>0</v>
      </c>
    </row>
    <row r="11" spans="1:11" s="62" customFormat="1" x14ac:dyDescent="0.3">
      <c r="A11" s="67"/>
      <c r="B11" s="14" t="s">
        <v>60</v>
      </c>
      <c r="C11" s="15" t="s">
        <v>16</v>
      </c>
      <c r="D11" s="15"/>
      <c r="E11" s="92"/>
      <c r="F11" s="33">
        <f t="shared" ref="F11:F18" si="1">$D$8*E11</f>
        <v>0</v>
      </c>
      <c r="G11" s="93"/>
      <c r="H11" s="11">
        <f t="shared" si="0"/>
        <v>0</v>
      </c>
      <c r="K11" s="63"/>
    </row>
    <row r="12" spans="1:11" s="62" customFormat="1" x14ac:dyDescent="0.3">
      <c r="A12" s="67"/>
      <c r="B12" s="14" t="s">
        <v>61</v>
      </c>
      <c r="C12" s="15" t="s">
        <v>16</v>
      </c>
      <c r="D12" s="15"/>
      <c r="E12" s="92"/>
      <c r="F12" s="33">
        <f t="shared" si="1"/>
        <v>0</v>
      </c>
      <c r="G12" s="93"/>
      <c r="H12" s="11">
        <f t="shared" si="0"/>
        <v>0</v>
      </c>
      <c r="K12" s="63"/>
    </row>
    <row r="13" spans="1:11" s="62" customFormat="1" x14ac:dyDescent="0.3">
      <c r="A13" s="67"/>
      <c r="B13" s="14" t="s">
        <v>17</v>
      </c>
      <c r="C13" s="15" t="s">
        <v>16</v>
      </c>
      <c r="D13" s="15"/>
      <c r="E13" s="92"/>
      <c r="F13" s="33">
        <f t="shared" si="1"/>
        <v>0</v>
      </c>
      <c r="G13" s="93"/>
      <c r="H13" s="11">
        <f t="shared" si="0"/>
        <v>0</v>
      </c>
      <c r="K13" s="63"/>
    </row>
    <row r="14" spans="1:11" s="62" customFormat="1" x14ac:dyDescent="0.3">
      <c r="A14" s="67"/>
      <c r="B14" s="14" t="s">
        <v>18</v>
      </c>
      <c r="C14" s="15" t="s">
        <v>16</v>
      </c>
      <c r="D14" s="15"/>
      <c r="E14" s="92"/>
      <c r="F14" s="33">
        <f t="shared" si="1"/>
        <v>0</v>
      </c>
      <c r="G14" s="93"/>
      <c r="H14" s="11">
        <f t="shared" si="0"/>
        <v>0</v>
      </c>
      <c r="K14" s="63"/>
    </row>
    <row r="15" spans="1:11" s="62" customFormat="1" x14ac:dyDescent="0.3">
      <c r="A15" s="67"/>
      <c r="B15" s="14" t="s">
        <v>19</v>
      </c>
      <c r="C15" s="15" t="s">
        <v>16</v>
      </c>
      <c r="D15" s="15"/>
      <c r="E15" s="92"/>
      <c r="F15" s="33">
        <f t="shared" si="1"/>
        <v>0</v>
      </c>
      <c r="G15" s="93"/>
      <c r="H15" s="11">
        <f t="shared" si="0"/>
        <v>0</v>
      </c>
      <c r="K15" s="63"/>
    </row>
    <row r="16" spans="1:11" s="62" customFormat="1" x14ac:dyDescent="0.3">
      <c r="A16" s="67"/>
      <c r="B16" s="14" t="s">
        <v>20</v>
      </c>
      <c r="C16" s="15" t="s">
        <v>16</v>
      </c>
      <c r="D16" s="15"/>
      <c r="E16" s="92"/>
      <c r="F16" s="33">
        <f t="shared" si="1"/>
        <v>0</v>
      </c>
      <c r="G16" s="93"/>
      <c r="H16" s="11">
        <f t="shared" si="0"/>
        <v>0</v>
      </c>
      <c r="K16" s="63"/>
    </row>
    <row r="17" spans="1:11" s="62" customFormat="1" x14ac:dyDescent="0.3">
      <c r="A17" s="67"/>
      <c r="B17" s="14" t="s">
        <v>62</v>
      </c>
      <c r="C17" s="15" t="s">
        <v>16</v>
      </c>
      <c r="D17" s="15"/>
      <c r="E17" s="92"/>
      <c r="F17" s="33">
        <f t="shared" si="1"/>
        <v>0</v>
      </c>
      <c r="G17" s="93"/>
      <c r="H17" s="11">
        <f t="shared" si="0"/>
        <v>0</v>
      </c>
      <c r="K17" s="63"/>
    </row>
    <row r="18" spans="1:11" s="62" customFormat="1" x14ac:dyDescent="0.3">
      <c r="A18" s="67"/>
      <c r="B18" s="14" t="s">
        <v>63</v>
      </c>
      <c r="C18" s="15" t="s">
        <v>16</v>
      </c>
      <c r="D18" s="15"/>
      <c r="E18" s="92"/>
      <c r="F18" s="33">
        <f t="shared" si="1"/>
        <v>0</v>
      </c>
      <c r="G18" s="93"/>
      <c r="H18" s="11">
        <f t="shared" si="0"/>
        <v>0</v>
      </c>
      <c r="K18" s="63"/>
    </row>
    <row r="19" spans="1:11" s="62" customFormat="1" x14ac:dyDescent="0.3">
      <c r="A19" s="67"/>
      <c r="B19" s="14" t="s">
        <v>64</v>
      </c>
      <c r="C19" s="15" t="s">
        <v>16</v>
      </c>
      <c r="D19" s="15"/>
      <c r="E19" s="92"/>
      <c r="F19" s="33">
        <f>$D$8*E19</f>
        <v>0</v>
      </c>
      <c r="G19" s="93"/>
      <c r="H19" s="11">
        <f t="shared" si="0"/>
        <v>0</v>
      </c>
      <c r="K19" s="63"/>
    </row>
    <row r="20" spans="1:11" s="62" customFormat="1" ht="16.2" x14ac:dyDescent="0.3">
      <c r="A20" s="69"/>
      <c r="B20" s="22" t="s">
        <v>21</v>
      </c>
      <c r="C20" s="23"/>
      <c r="D20" s="23"/>
      <c r="E20" s="24"/>
      <c r="F20" s="33"/>
      <c r="G20" s="26"/>
      <c r="H20" s="26">
        <f>SUM(H9:H19)</f>
        <v>0</v>
      </c>
      <c r="K20" s="63"/>
    </row>
    <row r="21" spans="1:11" s="62" customFormat="1" ht="16.2" x14ac:dyDescent="0.3">
      <c r="A21" s="64" t="s">
        <v>22</v>
      </c>
      <c r="B21" s="22" t="s">
        <v>23</v>
      </c>
      <c r="C21" s="23"/>
      <c r="D21" s="23"/>
      <c r="E21" s="23"/>
      <c r="F21" s="33"/>
      <c r="G21" s="11"/>
      <c r="H21" s="11"/>
      <c r="K21" s="63"/>
    </row>
    <row r="22" spans="1:11" s="62" customFormat="1" x14ac:dyDescent="0.3">
      <c r="A22" s="69"/>
      <c r="B22" s="70" t="s">
        <v>65</v>
      </c>
      <c r="C22" s="15" t="s">
        <v>13</v>
      </c>
      <c r="D22" s="15"/>
      <c r="E22" s="15">
        <v>0.03</v>
      </c>
      <c r="F22" s="33">
        <f t="shared" ref="F22:F43" si="2">$D$8*E22</f>
        <v>0</v>
      </c>
      <c r="G22" s="89"/>
      <c r="H22" s="11">
        <f>F22*G22</f>
        <v>0</v>
      </c>
      <c r="K22" s="63"/>
    </row>
    <row r="23" spans="1:11" s="62" customFormat="1" x14ac:dyDescent="0.3">
      <c r="A23" s="69"/>
      <c r="B23" s="70" t="s">
        <v>66</v>
      </c>
      <c r="C23" s="15" t="s">
        <v>13</v>
      </c>
      <c r="D23" s="15"/>
      <c r="E23" s="15">
        <v>2E-3</v>
      </c>
      <c r="F23" s="33">
        <f t="shared" si="2"/>
        <v>0</v>
      </c>
      <c r="G23" s="89"/>
      <c r="H23" s="11">
        <f t="shared" ref="H23:H43" si="3">F23*G23</f>
        <v>0</v>
      </c>
      <c r="K23" s="63"/>
    </row>
    <row r="24" spans="1:11" s="62" customFormat="1" x14ac:dyDescent="0.3">
      <c r="A24" s="69"/>
      <c r="B24" s="70" t="s">
        <v>25</v>
      </c>
      <c r="C24" s="15" t="s">
        <v>13</v>
      </c>
      <c r="D24" s="15"/>
      <c r="E24" s="15">
        <v>3.0000000000000001E-3</v>
      </c>
      <c r="F24" s="33">
        <f t="shared" si="2"/>
        <v>0</v>
      </c>
      <c r="G24" s="89"/>
      <c r="H24" s="11">
        <f t="shared" si="3"/>
        <v>0</v>
      </c>
      <c r="K24" s="63"/>
    </row>
    <row r="25" spans="1:11" s="62" customFormat="1" x14ac:dyDescent="0.3">
      <c r="A25" s="69"/>
      <c r="B25" s="70" t="s">
        <v>67</v>
      </c>
      <c r="C25" s="15" t="s">
        <v>16</v>
      </c>
      <c r="D25" s="15"/>
      <c r="E25" s="15">
        <v>0.128</v>
      </c>
      <c r="F25" s="33">
        <f t="shared" si="2"/>
        <v>0</v>
      </c>
      <c r="G25" s="89"/>
      <c r="H25" s="11">
        <f t="shared" si="3"/>
        <v>0</v>
      </c>
      <c r="K25" s="63"/>
    </row>
    <row r="26" spans="1:11" s="62" customFormat="1" x14ac:dyDescent="0.3">
      <c r="A26" s="69"/>
      <c r="B26" s="70" t="s">
        <v>27</v>
      </c>
      <c r="C26" s="15" t="s">
        <v>16</v>
      </c>
      <c r="D26" s="15"/>
      <c r="E26" s="15">
        <v>0.06</v>
      </c>
      <c r="F26" s="33">
        <f t="shared" si="2"/>
        <v>0</v>
      </c>
      <c r="G26" s="89"/>
      <c r="H26" s="11">
        <f t="shared" si="3"/>
        <v>0</v>
      </c>
      <c r="K26" s="63"/>
    </row>
    <row r="27" spans="1:11" s="62" customFormat="1" x14ac:dyDescent="0.3">
      <c r="A27" s="69"/>
      <c r="B27" s="70" t="s">
        <v>28</v>
      </c>
      <c r="C27" s="15" t="s">
        <v>29</v>
      </c>
      <c r="D27" s="15"/>
      <c r="E27" s="15">
        <v>15</v>
      </c>
      <c r="F27" s="33">
        <f t="shared" si="2"/>
        <v>0</v>
      </c>
      <c r="G27" s="89"/>
      <c r="H27" s="11">
        <f t="shared" si="3"/>
        <v>0</v>
      </c>
      <c r="K27" s="63"/>
    </row>
    <row r="28" spans="1:11" s="62" customFormat="1" hidden="1" x14ac:dyDescent="0.3">
      <c r="A28" s="69"/>
      <c r="B28" s="70" t="s">
        <v>68</v>
      </c>
      <c r="C28" s="15" t="s">
        <v>29</v>
      </c>
      <c r="D28" s="15"/>
      <c r="E28" s="15"/>
      <c r="F28" s="33">
        <f t="shared" si="2"/>
        <v>0</v>
      </c>
      <c r="G28" s="89"/>
      <c r="H28" s="11">
        <f t="shared" si="3"/>
        <v>0</v>
      </c>
      <c r="K28" s="63"/>
    </row>
    <row r="29" spans="1:11" s="62" customFormat="1" x14ac:dyDescent="0.3">
      <c r="A29" s="69"/>
      <c r="B29" s="70" t="s">
        <v>31</v>
      </c>
      <c r="C29" s="15" t="s">
        <v>32</v>
      </c>
      <c r="D29" s="15"/>
      <c r="E29" s="15">
        <v>0.2</v>
      </c>
      <c r="F29" s="33">
        <f t="shared" si="2"/>
        <v>0</v>
      </c>
      <c r="G29" s="89"/>
      <c r="H29" s="11">
        <f t="shared" si="3"/>
        <v>0</v>
      </c>
      <c r="K29" s="63"/>
    </row>
    <row r="30" spans="1:11" s="62" customFormat="1" x14ac:dyDescent="0.3">
      <c r="A30" s="69"/>
      <c r="B30" s="70" t="s">
        <v>69</v>
      </c>
      <c r="C30" s="15" t="s">
        <v>32</v>
      </c>
      <c r="D30" s="15"/>
      <c r="E30" s="15">
        <v>0.75</v>
      </c>
      <c r="F30" s="33">
        <f t="shared" si="2"/>
        <v>0</v>
      </c>
      <c r="G30" s="89"/>
      <c r="H30" s="11">
        <f t="shared" si="3"/>
        <v>0</v>
      </c>
      <c r="K30" s="63"/>
    </row>
    <row r="31" spans="1:11" s="62" customFormat="1" x14ac:dyDescent="0.3">
      <c r="A31" s="69"/>
      <c r="B31" s="70" t="s">
        <v>34</v>
      </c>
      <c r="C31" s="15" t="s">
        <v>35</v>
      </c>
      <c r="D31" s="15"/>
      <c r="E31" s="15">
        <v>0.03</v>
      </c>
      <c r="F31" s="33">
        <f t="shared" si="2"/>
        <v>0</v>
      </c>
      <c r="G31" s="89"/>
      <c r="H31" s="11">
        <f t="shared" si="3"/>
        <v>0</v>
      </c>
      <c r="J31" s="71"/>
      <c r="K31" s="63"/>
    </row>
    <row r="32" spans="1:11" s="62" customFormat="1" x14ac:dyDescent="0.3">
      <c r="A32" s="69"/>
      <c r="B32" s="70" t="s">
        <v>70</v>
      </c>
      <c r="C32" s="15" t="s">
        <v>35</v>
      </c>
      <c r="D32" s="15"/>
      <c r="E32" s="15">
        <v>3.0000000000000001E-3</v>
      </c>
      <c r="F32" s="33">
        <f t="shared" si="2"/>
        <v>0</v>
      </c>
      <c r="G32" s="89"/>
      <c r="H32" s="11">
        <f t="shared" si="3"/>
        <v>0</v>
      </c>
      <c r="J32" s="71"/>
      <c r="K32" s="63"/>
    </row>
    <row r="33" spans="1:11" s="62" customFormat="1" x14ac:dyDescent="0.3">
      <c r="A33" s="69"/>
      <c r="B33" s="70" t="s">
        <v>37</v>
      </c>
      <c r="C33" s="15" t="s">
        <v>16</v>
      </c>
      <c r="D33" s="15"/>
      <c r="E33" s="15">
        <v>0.89200000000000002</v>
      </c>
      <c r="F33" s="33">
        <f t="shared" si="2"/>
        <v>0</v>
      </c>
      <c r="G33" s="89"/>
      <c r="H33" s="11">
        <f t="shared" si="3"/>
        <v>0</v>
      </c>
      <c r="J33" s="71"/>
      <c r="K33" s="63"/>
    </row>
    <row r="34" spans="1:11" s="62" customFormat="1" x14ac:dyDescent="0.3">
      <c r="A34" s="69"/>
      <c r="B34" s="70" t="s">
        <v>38</v>
      </c>
      <c r="C34" s="15" t="s">
        <v>29</v>
      </c>
      <c r="D34" s="15"/>
      <c r="E34" s="15">
        <v>0.33400000000000002</v>
      </c>
      <c r="F34" s="33">
        <f t="shared" si="2"/>
        <v>0</v>
      </c>
      <c r="G34" s="89"/>
      <c r="H34" s="11">
        <f t="shared" si="3"/>
        <v>0</v>
      </c>
      <c r="J34" s="71"/>
      <c r="K34" s="63"/>
    </row>
    <row r="35" spans="1:11" s="62" customFormat="1" x14ac:dyDescent="0.3">
      <c r="A35" s="69"/>
      <c r="B35" s="70" t="s">
        <v>39</v>
      </c>
      <c r="C35" s="15" t="s">
        <v>40</v>
      </c>
      <c r="D35" s="15"/>
      <c r="E35" s="15">
        <v>0.2</v>
      </c>
      <c r="F35" s="33">
        <f t="shared" si="2"/>
        <v>0</v>
      </c>
      <c r="G35" s="89"/>
      <c r="H35" s="11">
        <f t="shared" si="3"/>
        <v>0</v>
      </c>
      <c r="K35" s="63"/>
    </row>
    <row r="36" spans="1:11" s="73" customFormat="1" x14ac:dyDescent="0.3">
      <c r="A36" s="37"/>
      <c r="B36" s="72" t="s">
        <v>71</v>
      </c>
      <c r="C36" s="24" t="s">
        <v>72</v>
      </c>
      <c r="D36" s="24"/>
      <c r="E36" s="24">
        <v>1.03</v>
      </c>
      <c r="F36" s="33">
        <f t="shared" si="2"/>
        <v>0</v>
      </c>
      <c r="G36" s="89"/>
      <c r="H36" s="11">
        <f t="shared" si="3"/>
        <v>0</v>
      </c>
      <c r="K36" s="74"/>
    </row>
    <row r="37" spans="1:11" s="73" customFormat="1" x14ac:dyDescent="0.3">
      <c r="A37" s="37"/>
      <c r="B37" s="72" t="s">
        <v>73</v>
      </c>
      <c r="C37" s="24" t="s">
        <v>29</v>
      </c>
      <c r="D37" s="24"/>
      <c r="E37" s="24">
        <v>12</v>
      </c>
      <c r="F37" s="33">
        <f t="shared" si="2"/>
        <v>0</v>
      </c>
      <c r="G37" s="89"/>
      <c r="H37" s="11">
        <f t="shared" si="3"/>
        <v>0</v>
      </c>
      <c r="K37" s="74"/>
    </row>
    <row r="38" spans="1:11" s="73" customFormat="1" x14ac:dyDescent="0.3">
      <c r="A38" s="37"/>
      <c r="B38" s="72" t="s">
        <v>74</v>
      </c>
      <c r="C38" s="24" t="s">
        <v>29</v>
      </c>
      <c r="D38" s="24"/>
      <c r="E38" s="24">
        <v>12</v>
      </c>
      <c r="F38" s="33">
        <f t="shared" si="2"/>
        <v>0</v>
      </c>
      <c r="G38" s="89"/>
      <c r="H38" s="11">
        <f t="shared" si="3"/>
        <v>0</v>
      </c>
      <c r="K38" s="74"/>
    </row>
    <row r="39" spans="1:11" x14ac:dyDescent="0.3">
      <c r="A39" s="21"/>
      <c r="B39" s="70" t="s">
        <v>75</v>
      </c>
      <c r="C39" s="15" t="s">
        <v>72</v>
      </c>
      <c r="D39" s="15"/>
      <c r="E39" s="15">
        <v>2.5</v>
      </c>
      <c r="F39" s="33">
        <f t="shared" si="2"/>
        <v>0</v>
      </c>
      <c r="G39" s="93"/>
      <c r="H39" s="11">
        <f t="shared" si="3"/>
        <v>0</v>
      </c>
      <c r="I39" s="19"/>
      <c r="J39" s="19"/>
      <c r="K39"/>
    </row>
    <row r="40" spans="1:11" x14ac:dyDescent="0.3">
      <c r="A40" s="21"/>
      <c r="B40" s="70" t="s">
        <v>76</v>
      </c>
      <c r="C40" s="15" t="s">
        <v>16</v>
      </c>
      <c r="D40" s="15"/>
      <c r="E40" s="15">
        <v>3.55</v>
      </c>
      <c r="F40" s="33">
        <f t="shared" si="2"/>
        <v>0</v>
      </c>
      <c r="G40" s="93"/>
      <c r="H40" s="11">
        <f t="shared" si="3"/>
        <v>0</v>
      </c>
      <c r="I40" s="19"/>
      <c r="J40" s="19"/>
      <c r="K40"/>
    </row>
    <row r="41" spans="1:11" x14ac:dyDescent="0.3">
      <c r="A41" s="21"/>
      <c r="B41" s="70" t="s">
        <v>41</v>
      </c>
      <c r="C41" s="15" t="s">
        <v>40</v>
      </c>
      <c r="D41" s="15"/>
      <c r="E41" s="15">
        <v>8</v>
      </c>
      <c r="F41" s="33">
        <f t="shared" si="2"/>
        <v>0</v>
      </c>
      <c r="G41" s="93"/>
      <c r="H41" s="11">
        <f t="shared" si="3"/>
        <v>0</v>
      </c>
      <c r="I41" s="19"/>
      <c r="J41" s="19"/>
      <c r="K41"/>
    </row>
    <row r="42" spans="1:11" x14ac:dyDescent="0.3">
      <c r="A42" s="21"/>
      <c r="B42" s="70" t="s">
        <v>77</v>
      </c>
      <c r="C42" s="15" t="s">
        <v>40</v>
      </c>
      <c r="D42" s="15"/>
      <c r="E42" s="15">
        <v>0.8</v>
      </c>
      <c r="F42" s="33">
        <f t="shared" si="2"/>
        <v>0</v>
      </c>
      <c r="G42" s="93"/>
      <c r="H42" s="11">
        <f t="shared" si="3"/>
        <v>0</v>
      </c>
      <c r="I42" s="19"/>
      <c r="J42" s="19"/>
      <c r="K42"/>
    </row>
    <row r="43" spans="1:11" x14ac:dyDescent="0.3">
      <c r="A43" s="21"/>
      <c r="B43" s="70" t="s">
        <v>78</v>
      </c>
      <c r="C43" s="15" t="s">
        <v>40</v>
      </c>
      <c r="D43" s="15"/>
      <c r="E43" s="15">
        <v>0.29599999999999999</v>
      </c>
      <c r="F43" s="33">
        <f t="shared" si="2"/>
        <v>0</v>
      </c>
      <c r="G43" s="93"/>
      <c r="H43" s="11">
        <f t="shared" si="3"/>
        <v>0</v>
      </c>
      <c r="I43" s="19"/>
      <c r="J43" s="19"/>
      <c r="K43"/>
    </row>
    <row r="44" spans="1:11" s="62" customFormat="1" ht="16.2" x14ac:dyDescent="0.3">
      <c r="A44" s="37"/>
      <c r="B44" s="75" t="s">
        <v>42</v>
      </c>
      <c r="C44" s="24"/>
      <c r="D44" s="24"/>
      <c r="E44" s="24"/>
      <c r="F44" s="24"/>
      <c r="G44" s="26"/>
      <c r="H44" s="26">
        <f>SUM(H22:H43)</f>
        <v>0</v>
      </c>
      <c r="K44" s="63"/>
    </row>
    <row r="45" spans="1:11" s="62" customFormat="1" x14ac:dyDescent="0.3">
      <c r="A45" s="37"/>
      <c r="B45" s="6" t="s">
        <v>43</v>
      </c>
      <c r="C45" s="37"/>
      <c r="D45" s="37"/>
      <c r="E45" s="38"/>
      <c r="F45" s="38"/>
      <c r="G45" s="76"/>
      <c r="H45" s="26">
        <f>H20+H44</f>
        <v>0</v>
      </c>
      <c r="K45" s="63"/>
    </row>
    <row r="46" spans="1:11" s="62" customFormat="1" x14ac:dyDescent="0.3">
      <c r="A46" s="69"/>
      <c r="B46" s="70" t="s">
        <v>79</v>
      </c>
      <c r="C46" s="24" t="s">
        <v>13</v>
      </c>
      <c r="D46" s="77"/>
      <c r="E46" s="24"/>
      <c r="F46" s="24">
        <f>D8</f>
        <v>0</v>
      </c>
      <c r="G46" s="93"/>
      <c r="H46" s="11">
        <f>F46*G46</f>
        <v>0</v>
      </c>
      <c r="I46" s="78"/>
      <c r="J46" s="78"/>
      <c r="K46" s="63"/>
    </row>
    <row r="47" spans="1:11" s="62" customFormat="1" x14ac:dyDescent="0.3">
      <c r="A47" s="69"/>
      <c r="B47" s="14" t="s">
        <v>45</v>
      </c>
      <c r="C47" s="37"/>
      <c r="D47" s="37"/>
      <c r="E47" s="38"/>
      <c r="F47" s="38"/>
      <c r="G47" s="40">
        <v>0.309</v>
      </c>
      <c r="H47" s="11">
        <f>H46*G47</f>
        <v>0</v>
      </c>
      <c r="J47" s="78"/>
      <c r="K47" s="63"/>
    </row>
    <row r="48" spans="1:11" s="62" customFormat="1" x14ac:dyDescent="0.3">
      <c r="A48" s="69"/>
      <c r="B48" s="6" t="s">
        <v>46</v>
      </c>
      <c r="C48" s="37"/>
      <c r="D48" s="37"/>
      <c r="E48" s="38"/>
      <c r="F48" s="38"/>
      <c r="G48" s="66"/>
      <c r="H48" s="26">
        <f>SUM(H46:H47)</f>
        <v>0</v>
      </c>
      <c r="J48" s="78"/>
      <c r="K48" s="63"/>
    </row>
    <row r="49" spans="1:11" s="62" customFormat="1" x14ac:dyDescent="0.3">
      <c r="A49" s="69"/>
      <c r="B49" s="79" t="s">
        <v>47</v>
      </c>
      <c r="C49" s="24" t="s">
        <v>13</v>
      </c>
      <c r="D49" s="24"/>
      <c r="E49" s="24"/>
      <c r="F49" s="24">
        <f>D8</f>
        <v>0</v>
      </c>
      <c r="G49" s="93"/>
      <c r="H49" s="11">
        <f>F49*G49</f>
        <v>0</v>
      </c>
      <c r="J49" s="80"/>
      <c r="K49" s="63"/>
    </row>
    <row r="50" spans="1:11" s="62" customFormat="1" x14ac:dyDescent="0.3">
      <c r="A50" s="69"/>
      <c r="B50" s="79" t="s">
        <v>48</v>
      </c>
      <c r="C50" s="24" t="s">
        <v>13</v>
      </c>
      <c r="D50" s="24"/>
      <c r="E50" s="24"/>
      <c r="F50" s="24">
        <f>D8</f>
        <v>0</v>
      </c>
      <c r="G50" s="93"/>
      <c r="H50" s="11">
        <f>F50*G50</f>
        <v>0</v>
      </c>
      <c r="K50" s="63"/>
    </row>
    <row r="51" spans="1:11" s="62" customFormat="1" x14ac:dyDescent="0.3">
      <c r="A51" s="69"/>
      <c r="B51" s="6" t="s">
        <v>49</v>
      </c>
      <c r="C51" s="38"/>
      <c r="D51" s="37"/>
      <c r="E51" s="38"/>
      <c r="F51" s="81"/>
      <c r="G51" s="82"/>
      <c r="H51" s="26">
        <f>H45+H48+H49+H50</f>
        <v>0</v>
      </c>
      <c r="J51" s="78"/>
      <c r="K51" s="63"/>
    </row>
    <row r="52" spans="1:11" x14ac:dyDescent="0.3">
      <c r="A52" s="21"/>
      <c r="B52" s="43" t="s">
        <v>50</v>
      </c>
      <c r="C52" s="83">
        <v>6.5000000000000002E-2</v>
      </c>
      <c r="D52" s="48"/>
      <c r="E52" s="84"/>
      <c r="F52" s="38"/>
      <c r="G52" s="18"/>
      <c r="H52" s="11">
        <f>$H$51*C52</f>
        <v>0</v>
      </c>
      <c r="J52" s="19"/>
    </row>
    <row r="53" spans="1:11" x14ac:dyDescent="0.3">
      <c r="A53" s="21"/>
      <c r="B53" s="43" t="s">
        <v>51</v>
      </c>
      <c r="C53" s="83">
        <v>2.1999999999999999E-2</v>
      </c>
      <c r="D53" s="48"/>
      <c r="E53" s="84"/>
      <c r="F53" s="38"/>
      <c r="G53" s="18"/>
      <c r="H53" s="11">
        <f>$H$51*C53</f>
        <v>0</v>
      </c>
      <c r="I53" s="19"/>
      <c r="J53" s="19"/>
    </row>
    <row r="54" spans="1:11" x14ac:dyDescent="0.3">
      <c r="A54" s="21"/>
      <c r="B54" s="43" t="s">
        <v>52</v>
      </c>
      <c r="C54" s="83">
        <v>0</v>
      </c>
      <c r="D54" s="48"/>
      <c r="E54" s="84"/>
      <c r="F54" s="38"/>
      <c r="G54" s="18"/>
      <c r="H54" s="11">
        <f>$H$51*C54</f>
        <v>0</v>
      </c>
      <c r="J54" s="19"/>
    </row>
    <row r="55" spans="1:11" x14ac:dyDescent="0.3">
      <c r="A55" s="21"/>
      <c r="B55" s="45" t="s">
        <v>53</v>
      </c>
      <c r="C55" s="85" t="s">
        <v>13</v>
      </c>
      <c r="D55" s="7"/>
      <c r="E55" s="7"/>
      <c r="F55" s="46">
        <f>F51</f>
        <v>0</v>
      </c>
      <c r="G55" s="82" t="e">
        <f>H55/F55</f>
        <v>#DIV/0!</v>
      </c>
      <c r="H55" s="26">
        <f>SUM(H51:H54)</f>
        <v>0</v>
      </c>
      <c r="J55" s="19"/>
    </row>
    <row r="56" spans="1:11" x14ac:dyDescent="0.3">
      <c r="A56" s="21"/>
      <c r="B56" s="47" t="s">
        <v>54</v>
      </c>
      <c r="C56" s="84"/>
      <c r="D56" s="7"/>
      <c r="E56" s="48"/>
      <c r="F56" s="48"/>
      <c r="G56" s="11"/>
      <c r="H56" s="11">
        <f>H55*0.18</f>
        <v>0</v>
      </c>
      <c r="J56" s="19"/>
    </row>
    <row r="57" spans="1:11" x14ac:dyDescent="0.3">
      <c r="A57" s="21"/>
      <c r="B57" s="45" t="s">
        <v>55</v>
      </c>
      <c r="C57" s="85" t="s">
        <v>13</v>
      </c>
      <c r="D57" s="7"/>
      <c r="E57" s="86"/>
      <c r="F57" s="46">
        <f>F55</f>
        <v>0</v>
      </c>
      <c r="G57" s="82" t="e">
        <f>H57/F57</f>
        <v>#DIV/0!</v>
      </c>
      <c r="H57" s="26">
        <f>SUM(H55+H56)</f>
        <v>0</v>
      </c>
      <c r="J57" s="19"/>
    </row>
    <row r="58" spans="1:11" x14ac:dyDescent="0.3">
      <c r="A58" s="49"/>
      <c r="B58" s="50" t="s">
        <v>56</v>
      </c>
      <c r="C58" s="87">
        <f>SUM(E10:E19)</f>
        <v>0</v>
      </c>
      <c r="D58" s="52"/>
      <c r="E58" s="53"/>
      <c r="F58" s="54"/>
      <c r="G58" s="55"/>
      <c r="H58" s="56"/>
      <c r="J58" s="19"/>
    </row>
  </sheetData>
  <mergeCells count="4">
    <mergeCell ref="A1:H1"/>
    <mergeCell ref="A2:H2"/>
    <mergeCell ref="A4:H4"/>
    <mergeCell ref="A6:H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tabSelected="1" zoomScaleNormal="100" zoomScaleSheetLayoutView="100" workbookViewId="0">
      <pane ySplit="1" topLeftCell="A2" activePane="bottomLeft" state="frozen"/>
      <selection pane="bottomLeft" activeCell="B11" sqref="B11"/>
    </sheetView>
  </sheetViews>
  <sheetFormatPr defaultRowHeight="15.6" x14ac:dyDescent="0.3"/>
  <cols>
    <col min="1" max="1" width="4.6640625" style="58" customWidth="1"/>
    <col min="2" max="2" width="56.33203125" style="109" customWidth="1"/>
    <col min="3" max="3" width="8.44140625" style="58" bestFit="1" customWidth="1"/>
    <col min="4" max="4" width="10.6640625" style="101" bestFit="1" customWidth="1"/>
    <col min="5" max="5" width="15.109375" style="98" customWidth="1"/>
    <col min="6" max="8" width="13.44140625" style="97" customWidth="1"/>
    <col min="9" max="9" width="16.33203125" style="97" customWidth="1"/>
  </cols>
  <sheetData>
    <row r="1" spans="1:9" ht="62.4" x14ac:dyDescent="0.25">
      <c r="A1" s="4" t="s">
        <v>3</v>
      </c>
      <c r="B1" s="4" t="s">
        <v>4</v>
      </c>
      <c r="C1" s="4" t="s">
        <v>5</v>
      </c>
      <c r="D1" s="99" t="s">
        <v>6</v>
      </c>
      <c r="E1" s="103" t="s">
        <v>89</v>
      </c>
      <c r="F1" s="104" t="s">
        <v>82</v>
      </c>
      <c r="G1" s="104" t="s">
        <v>85</v>
      </c>
      <c r="H1" s="104" t="s">
        <v>83</v>
      </c>
      <c r="I1" s="94" t="s">
        <v>84</v>
      </c>
    </row>
    <row r="2" spans="1:9" ht="15.75" customHeight="1" x14ac:dyDescent="0.25">
      <c r="A2" s="125" t="s">
        <v>106</v>
      </c>
      <c r="B2" s="126"/>
      <c r="C2" s="126"/>
      <c r="D2" s="126"/>
      <c r="E2" s="126"/>
      <c r="F2" s="126"/>
      <c r="G2" s="126"/>
      <c r="H2" s="126"/>
      <c r="I2" s="127"/>
    </row>
    <row r="3" spans="1:9" ht="15.75" customHeight="1" x14ac:dyDescent="0.25">
      <c r="A3" s="128"/>
      <c r="B3" s="129"/>
      <c r="C3" s="129"/>
      <c r="D3" s="129"/>
      <c r="E3" s="129"/>
      <c r="F3" s="129"/>
      <c r="G3" s="129"/>
      <c r="H3" s="129"/>
      <c r="I3" s="130"/>
    </row>
    <row r="4" spans="1:9" ht="15.75" customHeight="1" x14ac:dyDescent="0.25">
      <c r="A4" s="105"/>
      <c r="B4" s="106"/>
      <c r="C4" s="106"/>
      <c r="D4" s="106"/>
      <c r="E4" s="106"/>
      <c r="F4" s="106"/>
      <c r="G4" s="106"/>
      <c r="H4" s="106"/>
      <c r="I4" s="107"/>
    </row>
    <row r="5" spans="1:9" s="116" customFormat="1" x14ac:dyDescent="0.3">
      <c r="A5" s="21">
        <v>1</v>
      </c>
      <c r="B5" s="108" t="s">
        <v>87</v>
      </c>
      <c r="C5" s="15" t="s">
        <v>40</v>
      </c>
      <c r="D5" s="100">
        <v>103.1</v>
      </c>
      <c r="E5" s="95">
        <v>14000</v>
      </c>
      <c r="F5" s="96"/>
      <c r="G5" s="96"/>
      <c r="H5" s="96"/>
      <c r="I5" s="102"/>
    </row>
    <row r="6" spans="1:9" x14ac:dyDescent="0.3">
      <c r="A6" s="21"/>
      <c r="B6" s="108" t="s">
        <v>93</v>
      </c>
      <c r="C6" s="15" t="s">
        <v>13</v>
      </c>
      <c r="D6" s="100">
        <v>23</v>
      </c>
      <c r="E6" s="95">
        <v>14500</v>
      </c>
      <c r="F6" s="96">
        <v>5500</v>
      </c>
      <c r="G6" s="96">
        <f>E6*D6</f>
        <v>333500</v>
      </c>
      <c r="H6" s="96">
        <f>F6*D6</f>
        <v>126500</v>
      </c>
      <c r="I6" s="102">
        <f>H6+G6</f>
        <v>460000</v>
      </c>
    </row>
    <row r="7" spans="1:9" x14ac:dyDescent="0.3">
      <c r="A7" s="21"/>
      <c r="B7" s="108" t="s">
        <v>104</v>
      </c>
      <c r="C7" s="15" t="s">
        <v>13</v>
      </c>
      <c r="D7" s="100">
        <v>57</v>
      </c>
      <c r="E7" s="95">
        <v>4200</v>
      </c>
      <c r="F7" s="96">
        <v>1800</v>
      </c>
      <c r="G7" s="96">
        <f>E7*D7</f>
        <v>239400</v>
      </c>
      <c r="H7" s="96">
        <f>F7*D7</f>
        <v>102600</v>
      </c>
      <c r="I7" s="102">
        <f t="shared" ref="I7:I20" si="0">H7+G7</f>
        <v>342000</v>
      </c>
    </row>
    <row r="8" spans="1:9" x14ac:dyDescent="0.3">
      <c r="A8" s="21"/>
      <c r="B8" s="108" t="s">
        <v>97</v>
      </c>
      <c r="C8" s="15" t="s">
        <v>40</v>
      </c>
      <c r="D8" s="100">
        <v>68</v>
      </c>
      <c r="E8" s="95">
        <v>450</v>
      </c>
      <c r="F8" s="96">
        <v>480</v>
      </c>
      <c r="G8" s="96">
        <f t="shared" ref="G8:G20" si="1">E8*D8</f>
        <v>30600</v>
      </c>
      <c r="H8" s="96">
        <f t="shared" ref="H8:H20" si="2">F8*D8</f>
        <v>32640</v>
      </c>
      <c r="I8" s="102">
        <f t="shared" si="0"/>
        <v>63240</v>
      </c>
    </row>
    <row r="9" spans="1:9" ht="28.2" x14ac:dyDescent="0.3">
      <c r="A9" s="21"/>
      <c r="B9" s="110" t="s">
        <v>95</v>
      </c>
      <c r="C9" s="15" t="s">
        <v>105</v>
      </c>
      <c r="D9" s="100">
        <v>98</v>
      </c>
      <c r="E9" s="95">
        <v>750</v>
      </c>
      <c r="F9" s="96">
        <v>750</v>
      </c>
      <c r="G9" s="96">
        <f t="shared" si="1"/>
        <v>73500</v>
      </c>
      <c r="H9" s="96">
        <f t="shared" si="2"/>
        <v>73500</v>
      </c>
      <c r="I9" s="102">
        <f t="shared" si="0"/>
        <v>147000</v>
      </c>
    </row>
    <row r="10" spans="1:9" x14ac:dyDescent="0.3">
      <c r="A10" s="21"/>
      <c r="B10" s="110" t="s">
        <v>94</v>
      </c>
      <c r="C10" s="15" t="s">
        <v>40</v>
      </c>
      <c r="D10" s="100">
        <v>193</v>
      </c>
      <c r="E10" s="95">
        <v>250</v>
      </c>
      <c r="F10" s="96">
        <v>550</v>
      </c>
      <c r="G10" s="96">
        <f t="shared" si="1"/>
        <v>48250</v>
      </c>
      <c r="H10" s="96">
        <f t="shared" si="2"/>
        <v>106150</v>
      </c>
      <c r="I10" s="102">
        <f t="shared" si="0"/>
        <v>154400</v>
      </c>
    </row>
    <row r="11" spans="1:9" x14ac:dyDescent="0.3">
      <c r="A11" s="21"/>
      <c r="B11" s="110" t="s">
        <v>90</v>
      </c>
      <c r="C11" s="15" t="s">
        <v>40</v>
      </c>
      <c r="D11" s="100">
        <v>193</v>
      </c>
      <c r="E11" s="95">
        <v>60</v>
      </c>
      <c r="F11" s="96">
        <v>250</v>
      </c>
      <c r="G11" s="96">
        <f t="shared" si="1"/>
        <v>11580</v>
      </c>
      <c r="H11" s="96">
        <f t="shared" si="2"/>
        <v>48250</v>
      </c>
      <c r="I11" s="102">
        <f t="shared" si="0"/>
        <v>59830</v>
      </c>
    </row>
    <row r="12" spans="1:9" ht="28.2" x14ac:dyDescent="0.3">
      <c r="A12" s="21"/>
      <c r="B12" s="110" t="s">
        <v>91</v>
      </c>
      <c r="C12" s="15" t="s">
        <v>40</v>
      </c>
      <c r="D12" s="100">
        <v>193</v>
      </c>
      <c r="E12" s="95">
        <v>24</v>
      </c>
      <c r="F12" s="96">
        <v>100</v>
      </c>
      <c r="G12" s="96">
        <f t="shared" si="1"/>
        <v>4632</v>
      </c>
      <c r="H12" s="96">
        <f t="shared" si="2"/>
        <v>19300</v>
      </c>
      <c r="I12" s="102">
        <f t="shared" si="0"/>
        <v>23932</v>
      </c>
    </row>
    <row r="13" spans="1:9" ht="28.2" x14ac:dyDescent="0.3">
      <c r="A13" s="21"/>
      <c r="B13" s="110" t="s">
        <v>92</v>
      </c>
      <c r="C13" s="15" t="s">
        <v>40</v>
      </c>
      <c r="D13" s="100">
        <v>193</v>
      </c>
      <c r="E13" s="95">
        <v>500</v>
      </c>
      <c r="F13" s="96">
        <v>500</v>
      </c>
      <c r="G13" s="96">
        <f t="shared" si="1"/>
        <v>96500</v>
      </c>
      <c r="H13" s="96">
        <f t="shared" si="2"/>
        <v>96500</v>
      </c>
      <c r="I13" s="102">
        <f t="shared" si="0"/>
        <v>193000</v>
      </c>
    </row>
    <row r="14" spans="1:9" x14ac:dyDescent="0.3">
      <c r="A14" s="21">
        <v>2</v>
      </c>
      <c r="B14" s="110" t="s">
        <v>99</v>
      </c>
      <c r="C14" s="15" t="s">
        <v>40</v>
      </c>
      <c r="D14" s="100">
        <v>3.5</v>
      </c>
      <c r="E14" s="95">
        <v>8500</v>
      </c>
      <c r="F14" s="96">
        <v>5500</v>
      </c>
      <c r="G14" s="96">
        <f t="shared" si="1"/>
        <v>29750</v>
      </c>
      <c r="H14" s="96">
        <f t="shared" si="2"/>
        <v>19250</v>
      </c>
      <c r="I14" s="102">
        <f t="shared" si="0"/>
        <v>49000</v>
      </c>
    </row>
    <row r="15" spans="1:9" x14ac:dyDescent="0.3">
      <c r="A15" s="21">
        <v>3</v>
      </c>
      <c r="B15" s="70" t="s">
        <v>98</v>
      </c>
      <c r="C15" s="15" t="s">
        <v>40</v>
      </c>
      <c r="D15" s="100">
        <v>61</v>
      </c>
      <c r="E15" s="95">
        <v>1350</v>
      </c>
      <c r="F15" s="96">
        <v>1000</v>
      </c>
      <c r="G15" s="96">
        <f t="shared" si="1"/>
        <v>82350</v>
      </c>
      <c r="H15" s="96">
        <f t="shared" si="2"/>
        <v>61000</v>
      </c>
      <c r="I15" s="102">
        <f t="shared" si="0"/>
        <v>143350</v>
      </c>
    </row>
    <row r="16" spans="1:9" ht="31.2" x14ac:dyDescent="0.25">
      <c r="A16" s="115">
        <v>4</v>
      </c>
      <c r="B16" s="70" t="s">
        <v>102</v>
      </c>
      <c r="C16" s="15" t="s">
        <v>13</v>
      </c>
      <c r="D16" s="100">
        <v>4.5</v>
      </c>
      <c r="E16" s="95">
        <v>5500</v>
      </c>
      <c r="F16" s="96">
        <v>4500</v>
      </c>
      <c r="G16" s="96">
        <f t="shared" si="1"/>
        <v>24750</v>
      </c>
      <c r="H16" s="96">
        <f t="shared" si="2"/>
        <v>20250</v>
      </c>
      <c r="I16" s="102">
        <f t="shared" si="0"/>
        <v>45000</v>
      </c>
    </row>
    <row r="17" spans="1:9" x14ac:dyDescent="0.25">
      <c r="A17" s="115">
        <v>5</v>
      </c>
      <c r="B17" s="70" t="s">
        <v>100</v>
      </c>
      <c r="C17" s="15" t="s">
        <v>13</v>
      </c>
      <c r="D17" s="100">
        <v>5.3</v>
      </c>
      <c r="E17" s="95">
        <v>4200</v>
      </c>
      <c r="F17" s="96">
        <v>1800</v>
      </c>
      <c r="G17" s="96">
        <f t="shared" si="1"/>
        <v>22260</v>
      </c>
      <c r="H17" s="96">
        <f t="shared" si="2"/>
        <v>9540</v>
      </c>
      <c r="I17" s="102">
        <f t="shared" si="0"/>
        <v>31800</v>
      </c>
    </row>
    <row r="18" spans="1:9" ht="31.2" x14ac:dyDescent="0.25">
      <c r="A18" s="115">
        <v>6</v>
      </c>
      <c r="B18" s="70" t="s">
        <v>103</v>
      </c>
      <c r="C18" s="15" t="s">
        <v>40</v>
      </c>
      <c r="D18" s="100">
        <v>185</v>
      </c>
      <c r="E18" s="95">
        <v>1000</v>
      </c>
      <c r="F18" s="96">
        <v>1000</v>
      </c>
      <c r="G18" s="96">
        <f t="shared" si="1"/>
        <v>185000</v>
      </c>
      <c r="H18" s="96">
        <f t="shared" si="2"/>
        <v>185000</v>
      </c>
      <c r="I18" s="102">
        <f t="shared" si="0"/>
        <v>370000</v>
      </c>
    </row>
    <row r="19" spans="1:9" x14ac:dyDescent="0.3">
      <c r="A19" s="21">
        <v>7</v>
      </c>
      <c r="B19" s="70" t="s">
        <v>96</v>
      </c>
      <c r="C19" s="15" t="s">
        <v>86</v>
      </c>
      <c r="D19" s="100">
        <v>3</v>
      </c>
      <c r="E19" s="95">
        <v>2000</v>
      </c>
      <c r="F19" s="96">
        <v>3000</v>
      </c>
      <c r="G19" s="96">
        <f t="shared" si="1"/>
        <v>6000</v>
      </c>
      <c r="H19" s="96">
        <f t="shared" si="2"/>
        <v>9000</v>
      </c>
      <c r="I19" s="102">
        <f t="shared" si="0"/>
        <v>15000</v>
      </c>
    </row>
    <row r="20" spans="1:9" x14ac:dyDescent="0.3">
      <c r="A20" s="21">
        <v>8</v>
      </c>
      <c r="B20" s="70" t="s">
        <v>101</v>
      </c>
      <c r="C20" s="15" t="s">
        <v>40</v>
      </c>
      <c r="D20" s="100">
        <v>28</v>
      </c>
      <c r="E20" s="95">
        <v>5550</v>
      </c>
      <c r="F20" s="96">
        <v>1350</v>
      </c>
      <c r="G20" s="96">
        <f t="shared" si="1"/>
        <v>155400</v>
      </c>
      <c r="H20" s="96">
        <f t="shared" si="2"/>
        <v>37800</v>
      </c>
      <c r="I20" s="102">
        <f t="shared" si="0"/>
        <v>193200</v>
      </c>
    </row>
    <row r="21" spans="1:9" s="114" customFormat="1" x14ac:dyDescent="0.3">
      <c r="A21" s="111"/>
      <c r="B21" s="112" t="s">
        <v>88</v>
      </c>
      <c r="C21" s="112"/>
      <c r="D21" s="112"/>
      <c r="E21" s="112"/>
      <c r="F21" s="112"/>
      <c r="G21" s="112"/>
      <c r="H21" s="112"/>
      <c r="I21" s="113">
        <f>SUM(I5:I20)</f>
        <v>2290752</v>
      </c>
    </row>
    <row r="23" spans="1:9" x14ac:dyDescent="0.3">
      <c r="I23" s="117"/>
    </row>
    <row r="24" spans="1:9" x14ac:dyDescent="0.3">
      <c r="I24" s="117"/>
    </row>
    <row r="26" spans="1:9" ht="19.2" customHeight="1" x14ac:dyDescent="0.3">
      <c r="I26" s="117"/>
    </row>
  </sheetData>
  <mergeCells count="1">
    <mergeCell ref="A2:I3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Ф.п.</vt:lpstr>
      <vt:lpstr>Стены и Колонны</vt:lpstr>
      <vt:lpstr>ФП</vt:lpstr>
      <vt:lpstr>'Стены и Колонны'!Область_печати</vt:lpstr>
      <vt:lpstr>Ф.п.!Область_печати</vt:lpstr>
      <vt:lpstr>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Sastafev</dc:creator>
  <cp:lastModifiedBy>Админ</cp:lastModifiedBy>
  <cp:lastPrinted>2017-04-28T12:07:29Z</cp:lastPrinted>
  <dcterms:created xsi:type="dcterms:W3CDTF">2013-02-28T06:37:50Z</dcterms:created>
  <dcterms:modified xsi:type="dcterms:W3CDTF">2017-08-10T14:02:12Z</dcterms:modified>
</cp:coreProperties>
</file>